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Dropbox\Wildlife &amp; Nature\Buckinghamshire Invertebrate Group\BIG Field Meetings\BIG Field Meetings 2022\"/>
    </mc:Choice>
  </mc:AlternateContent>
  <xr:revisionPtr revIDLastSave="0" documentId="13_ncr:1_{1EBC3700-AF00-4DE4-BCC8-17C696AB75F1}" xr6:coauthVersionLast="47" xr6:coauthVersionMax="47" xr10:uidLastSave="{00000000-0000-0000-0000-000000000000}"/>
  <bookViews>
    <workbookView xWindow="-103" yWindow="-103" windowWidth="33120" windowHeight="18120" xr2:uid="{3D787637-F94F-4AD7-92C3-B96A6E186B15}"/>
  </bookViews>
  <sheets>
    <sheet name="Summary" sheetId="1" r:id="rId1"/>
    <sheet name="Neil" sheetId="2" r:id="rId2"/>
    <sheet name="Martin" sheetId="4" r:id="rId3"/>
    <sheet name="Christine" sheetId="3" r:id="rId4"/>
  </sheets>
  <definedNames>
    <definedName name="_xlnm._FilterDatabase" localSheetId="2" hidden="1">Martin!$A$1:$AH$47</definedName>
    <definedName name="_xlnm._FilterDatabase" localSheetId="1" hidden="1">Neil!$A$3:$Z$48</definedName>
    <definedName name="_xlnm._FilterDatabase" localSheetId="0" hidden="1">Summary!$A$3:$AA$83</definedName>
    <definedName name="ChristineList">Christine!$G$2:$G$18</definedName>
    <definedName name="List">Summary!$G$4:$G$72</definedName>
    <definedName name="MartinList">Martin!$F$2:$F$47</definedName>
    <definedName name="MGrid">Martin!$N$2:$N$47</definedName>
    <definedName name="NeilList">Neil!$G$4:$G$48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8" i="1" l="1"/>
  <c r="Z18" i="1"/>
  <c r="K64" i="1"/>
  <c r="K63" i="1"/>
  <c r="K60" i="1"/>
  <c r="K59" i="1"/>
  <c r="K58" i="1"/>
  <c r="K57" i="1"/>
  <c r="K48" i="1"/>
  <c r="K44" i="1"/>
  <c r="K37" i="1"/>
  <c r="K31" i="1"/>
  <c r="K24" i="1"/>
  <c r="K15" i="1"/>
  <c r="K14" i="1"/>
  <c r="K11" i="1"/>
  <c r="K9" i="1"/>
  <c r="K7" i="1"/>
  <c r="K6" i="1"/>
  <c r="K5" i="1"/>
  <c r="F76" i="1"/>
  <c r="AA4" i="1"/>
  <c r="AA5" i="1"/>
  <c r="AA6" i="1"/>
  <c r="AA7" i="1"/>
  <c r="AA8" i="1"/>
  <c r="AA9" i="1"/>
  <c r="AA10" i="1"/>
  <c r="AA11" i="1"/>
  <c r="AA12" i="1"/>
  <c r="AA13" i="1"/>
  <c r="AA14" i="1"/>
  <c r="AA15" i="1"/>
  <c r="AA17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16" i="1"/>
  <c r="Z4" i="1"/>
  <c r="Z5" i="1"/>
  <c r="Z6" i="1"/>
  <c r="Z7" i="1"/>
  <c r="Z8" i="1"/>
  <c r="Z9" i="1"/>
  <c r="Z10" i="1"/>
  <c r="Z11" i="1"/>
  <c r="Z12" i="1"/>
  <c r="Z13" i="1"/>
  <c r="Z14" i="1"/>
  <c r="Z15" i="1"/>
  <c r="Z17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16" i="1"/>
  <c r="Y4" i="1"/>
  <c r="Y5" i="1"/>
  <c r="Y6" i="1"/>
  <c r="Y7" i="1"/>
  <c r="Y8" i="1"/>
  <c r="Y9" i="1"/>
  <c r="Y10" i="1"/>
  <c r="Y11" i="1"/>
  <c r="Y12" i="1"/>
  <c r="Y13" i="1"/>
  <c r="Y14" i="1"/>
  <c r="Y15" i="1"/>
  <c r="Y17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16" i="1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2" i="3"/>
  <c r="F75" i="1"/>
  <c r="F77" i="1"/>
  <c r="F78" i="1"/>
  <c r="F79" i="1"/>
  <c r="F80" i="1"/>
  <c r="F81" i="1"/>
  <c r="F82" i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2" i="4"/>
  <c r="A4" i="1"/>
  <c r="A5" i="1" s="1"/>
  <c r="Y73" i="1" l="1"/>
  <c r="AA73" i="1"/>
  <c r="Z73" i="1"/>
  <c r="A6" i="1"/>
  <c r="F83" i="1"/>
  <c r="A7" i="1" l="1"/>
  <c r="A8" i="1" l="1"/>
  <c r="A9" i="1" l="1"/>
  <c r="A10" i="1" s="1"/>
  <c r="A11" i="1" l="1"/>
  <c r="A12" i="1" l="1"/>
  <c r="A13" i="1" l="1"/>
  <c r="A14" i="1" s="1"/>
  <c r="A15" i="1" s="1"/>
  <c r="A16" i="1" l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<sst xmlns="http://schemas.openxmlformats.org/spreadsheetml/2006/main" count="2933" uniqueCount="411">
  <si>
    <t>Browse all Records full details for a date [03/09/2022]</t>
  </si>
  <si>
    <t>MapMate ID</t>
  </si>
  <si>
    <t>Classification1</t>
  </si>
  <si>
    <t>Code</t>
  </si>
  <si>
    <t>Taxon</t>
  </si>
  <si>
    <t>Vernacular</t>
  </si>
  <si>
    <t>National Status</t>
  </si>
  <si>
    <t>Site</t>
  </si>
  <si>
    <t>GridRef</t>
  </si>
  <si>
    <t>Vice-county</t>
  </si>
  <si>
    <t>Display date</t>
  </si>
  <si>
    <t>Date</t>
  </si>
  <si>
    <t>DateTo</t>
  </si>
  <si>
    <t>Quantity</t>
  </si>
  <si>
    <t>Sex</t>
  </si>
  <si>
    <t>Stage</t>
  </si>
  <si>
    <t>Record status</t>
  </si>
  <si>
    <t>Recorder</t>
  </si>
  <si>
    <t>Determiner</t>
  </si>
  <si>
    <t>Method</t>
  </si>
  <si>
    <t>Comment</t>
  </si>
  <si>
    <t>Source of data</t>
  </si>
  <si>
    <t>Hawridge &amp; Cholesbury Commons</t>
  </si>
  <si>
    <t>Adult</t>
  </si>
  <si>
    <t>S. Neil Fletcher</t>
  </si>
  <si>
    <t>Neil Fletcher . BIG Field Trip records</t>
  </si>
  <si>
    <t>Present</t>
  </si>
  <si>
    <t>Hemiptera</t>
  </si>
  <si>
    <t>Heteroptera</t>
  </si>
  <si>
    <t>Pentatomidae</t>
  </si>
  <si>
    <t>kbtvj1w0</t>
  </si>
  <si>
    <t>Pentatoma rufipes</t>
  </si>
  <si>
    <t>Red-legged Shieldbug</t>
  </si>
  <si>
    <t>SP939069</t>
  </si>
  <si>
    <t>MV Light Trap</t>
  </si>
  <si>
    <t>Martin C. Harvey</t>
  </si>
  <si>
    <t>99vb21w0</t>
  </si>
  <si>
    <t>Insecta</t>
  </si>
  <si>
    <t>Coleoptera</t>
  </si>
  <si>
    <t>Carabidae</t>
  </si>
  <si>
    <t>Pterostichus madidus</t>
  </si>
  <si>
    <t>dsodi1w0</t>
  </si>
  <si>
    <t>Bradycellus verbasci</t>
  </si>
  <si>
    <t>SP941069</t>
  </si>
  <si>
    <t>Christine Stott</t>
  </si>
  <si>
    <t>8qkn11w0</t>
  </si>
  <si>
    <t>Scarabaeidae</t>
  </si>
  <si>
    <t>Acrossus rufipes</t>
  </si>
  <si>
    <t>ppujf1w0</t>
  </si>
  <si>
    <t>vv1st1w0</t>
  </si>
  <si>
    <t>Curculionidae</t>
  </si>
  <si>
    <t>Curculio glandium</t>
  </si>
  <si>
    <t>Acorn Weevil</t>
  </si>
  <si>
    <t>male</t>
  </si>
  <si>
    <t>Voucher retained.</t>
  </si>
  <si>
    <t>t21k01w0</t>
  </si>
  <si>
    <t>Diptera</t>
  </si>
  <si>
    <t>Tipulidae</t>
  </si>
  <si>
    <t>Tipula paludosa</t>
  </si>
  <si>
    <t>plg4t1w0</t>
  </si>
  <si>
    <t>Tipula lateralis</t>
  </si>
  <si>
    <t>female</t>
  </si>
  <si>
    <t>(iRecord: iBRC28020783)  Voucher retained.</t>
  </si>
  <si>
    <t>Hymenoptera</t>
  </si>
  <si>
    <t>otkpg1w0</t>
  </si>
  <si>
    <t>Ichneumonidae</t>
  </si>
  <si>
    <t>Absyrtus vernalis</t>
  </si>
  <si>
    <t>an ichneumon</t>
  </si>
  <si>
    <t>sgr3h1w0</t>
  </si>
  <si>
    <t>Ophion slaviceki</t>
  </si>
  <si>
    <t>Examined under microscope</t>
  </si>
  <si>
    <t>df6791w0</t>
  </si>
  <si>
    <t>Netelia fuscicornis</t>
  </si>
  <si>
    <t>8tklp1w0</t>
  </si>
  <si>
    <t>Netelia tarsata</t>
  </si>
  <si>
    <t>Specimens examined under microscope.</t>
  </si>
  <si>
    <t>rzzg71w0</t>
  </si>
  <si>
    <t>Braconidae</t>
  </si>
  <si>
    <t>Pygostolus otiorhynchi</t>
  </si>
  <si>
    <t>a braconid wasp</t>
  </si>
  <si>
    <t>l6c861w0</t>
  </si>
  <si>
    <t>Lepidoptera</t>
  </si>
  <si>
    <t>Hepialidae</t>
  </si>
  <si>
    <t>Triodia sylvina</t>
  </si>
  <si>
    <t>Orange Swift</t>
  </si>
  <si>
    <t>a moth</t>
  </si>
  <si>
    <t>2qsku1w0</t>
  </si>
  <si>
    <t>Ypsolophidae</t>
  </si>
  <si>
    <t>Ypsolopha alpella</t>
  </si>
  <si>
    <t>rqnnt1w0</t>
  </si>
  <si>
    <t>Scythropiidae</t>
  </si>
  <si>
    <t>Scythropia crataegella</t>
  </si>
  <si>
    <t>Hawthorn Moth</t>
  </si>
  <si>
    <t>qqvon1w0</t>
  </si>
  <si>
    <t>2vfmd1w0</t>
  </si>
  <si>
    <t>Depressariidae</t>
  </si>
  <si>
    <t>Agonopterix arenella</t>
  </si>
  <si>
    <t>ui82i1w0</t>
  </si>
  <si>
    <t>Gelechiidae</t>
  </si>
  <si>
    <t>Scrobipalpa ocellatella</t>
  </si>
  <si>
    <t>Beet Moth</t>
  </si>
  <si>
    <t>i523p1w0</t>
  </si>
  <si>
    <t>Blastobasidae</t>
  </si>
  <si>
    <t>Blastobasis adustella</t>
  </si>
  <si>
    <t>zlq6c1w0</t>
  </si>
  <si>
    <t>7r9rq1w0</t>
  </si>
  <si>
    <t>Pterophoridae</t>
  </si>
  <si>
    <t>Emmelina monodactyla</t>
  </si>
  <si>
    <t>Common Plume</t>
  </si>
  <si>
    <t>7w4401w0</t>
  </si>
  <si>
    <t>Tortricidae</t>
  </si>
  <si>
    <t>Epiphyas postvittana</t>
  </si>
  <si>
    <t>Light Brown Apple Moth</t>
  </si>
  <si>
    <t>0poj91w0</t>
  </si>
  <si>
    <t>Cochylis hybridella</t>
  </si>
  <si>
    <t>Specimen examined under microscope.  Conf. by David L. Wilton.</t>
  </si>
  <si>
    <t>hiqiu1w0</t>
  </si>
  <si>
    <t>msisn1w0</t>
  </si>
  <si>
    <t>Apotomis turbidana</t>
  </si>
  <si>
    <t>TBC by dissection</t>
  </si>
  <si>
    <t>g5m151w0</t>
  </si>
  <si>
    <t>Celypha lacunana</t>
  </si>
  <si>
    <t>o3wb11w0</t>
  </si>
  <si>
    <t>Dichrorampha acuminatana</t>
  </si>
  <si>
    <t>1n81t1w0</t>
  </si>
  <si>
    <t>Pyralidae</t>
  </si>
  <si>
    <t>Aphomia sociella</t>
  </si>
  <si>
    <t>Bee Moth</t>
  </si>
  <si>
    <t>5t73g1w0</t>
  </si>
  <si>
    <t>Crambidae</t>
  </si>
  <si>
    <t>Ostrinia nubilalis</t>
  </si>
  <si>
    <t>European Corn-borer</t>
  </si>
  <si>
    <t>7wzcd1w0</t>
  </si>
  <si>
    <t>Eudonia mercurella</t>
  </si>
  <si>
    <t>czz201w0</t>
  </si>
  <si>
    <t>Agriphila tristella</t>
  </si>
  <si>
    <t>k9irl1w0</t>
  </si>
  <si>
    <t>Agriphila geniculea</t>
  </si>
  <si>
    <t>fgsk31w0</t>
  </si>
  <si>
    <t>Acentria ephemerella</t>
  </si>
  <si>
    <t>Water Veneer</t>
  </si>
  <si>
    <t>oojhi1w0</t>
  </si>
  <si>
    <t>Drepanidae</t>
  </si>
  <si>
    <t>Cilix glaucata</t>
  </si>
  <si>
    <t>Chinese Character</t>
  </si>
  <si>
    <t>bl05n1w0</t>
  </si>
  <si>
    <t>Geometridae</t>
  </si>
  <si>
    <t>Timandra comae</t>
  </si>
  <si>
    <t>Blood-Vein</t>
  </si>
  <si>
    <t>cohf61w0</t>
  </si>
  <si>
    <t>Camptogramma bilineata</t>
  </si>
  <si>
    <t>Yellow Shell</t>
  </si>
  <si>
    <t>nidc11w0</t>
  </si>
  <si>
    <t>Colostygia pectinataria</t>
  </si>
  <si>
    <t>Green Carpet</t>
  </si>
  <si>
    <t>2gjnm1w0</t>
  </si>
  <si>
    <t>2cn2r1w0</t>
  </si>
  <si>
    <t>Opisthograptis luteolata</t>
  </si>
  <si>
    <t>Brimstone Moth</t>
  </si>
  <si>
    <t>3s8571w0</t>
  </si>
  <si>
    <t>Ennomos fuscantaria</t>
  </si>
  <si>
    <t>Dusky Thorn</t>
  </si>
  <si>
    <t>7zp5u1w0</t>
  </si>
  <si>
    <t>8liz11w0</t>
  </si>
  <si>
    <t>Peribatodes rhomboidaria</t>
  </si>
  <si>
    <t>Willow Beauty</t>
  </si>
  <si>
    <t>rz4051w0</t>
  </si>
  <si>
    <t>Erebidae</t>
  </si>
  <si>
    <t>Rivula sericealis</t>
  </si>
  <si>
    <t>Straw Dot</t>
  </si>
  <si>
    <t>qpsup1w0</t>
  </si>
  <si>
    <t>Hypena proboscidalis</t>
  </si>
  <si>
    <t>Snout</t>
  </si>
  <si>
    <t>6m23b1w0</t>
  </si>
  <si>
    <t>4rh6z1w0</t>
  </si>
  <si>
    <t>Noctuidae</t>
  </si>
  <si>
    <t>Amphipyra pyramidea</t>
  </si>
  <si>
    <t>Copper Underwing</t>
  </si>
  <si>
    <t>mzbso1w0</t>
  </si>
  <si>
    <t>Atethmia centrago</t>
  </si>
  <si>
    <t>Centre-barred Sallow</t>
  </si>
  <si>
    <t>nfq0k1w0</t>
  </si>
  <si>
    <t>Tholera decimalis</t>
  </si>
  <si>
    <t>Feathered Gothic</t>
  </si>
  <si>
    <t>5d8321w0</t>
  </si>
  <si>
    <t>wr60b1w0</t>
  </si>
  <si>
    <t>Cerapteryx graminis</t>
  </si>
  <si>
    <t>Antler Moth</t>
  </si>
  <si>
    <t>i38hk1w0</t>
  </si>
  <si>
    <t>pz75t1w0</t>
  </si>
  <si>
    <t>Ochropleura plecta</t>
  </si>
  <si>
    <t>Flame Shoulder</t>
  </si>
  <si>
    <t>1c21m1w0</t>
  </si>
  <si>
    <t>Diarsia rubi</t>
  </si>
  <si>
    <t>Small Square-spot</t>
  </si>
  <si>
    <t>u25ql1w0</t>
  </si>
  <si>
    <t>Noctua pronuba</t>
  </si>
  <si>
    <t>Large Yellow Underwing</t>
  </si>
  <si>
    <t>91zk81w0</t>
  </si>
  <si>
    <t>12jgq1w0</t>
  </si>
  <si>
    <t>Noctua janthe</t>
  </si>
  <si>
    <t>Lesser Broad-bordered Yellow Underwing</t>
  </si>
  <si>
    <t>o5t411w0</t>
  </si>
  <si>
    <t>Xestia xanthographa</t>
  </si>
  <si>
    <t>Square-spot Rustic</t>
  </si>
  <si>
    <t>02gz41w0</t>
  </si>
  <si>
    <t>l19451w0</t>
  </si>
  <si>
    <t>Xestia c-nigrum</t>
  </si>
  <si>
    <t>Setaceous Hebrew Character</t>
  </si>
  <si>
    <t>itb241w0</t>
  </si>
  <si>
    <t>os4z81w0</t>
  </si>
  <si>
    <t>Orthoptera</t>
  </si>
  <si>
    <t>Acrididae</t>
  </si>
  <si>
    <t>Chorthippus parallelus</t>
  </si>
  <si>
    <t>Meadow Grasshopper</t>
  </si>
  <si>
    <t>8ft0s1w0</t>
  </si>
  <si>
    <t>Trichoptera</t>
  </si>
  <si>
    <t>Leptoceridae</t>
  </si>
  <si>
    <t>Mystacides longicornis</t>
  </si>
  <si>
    <t>a caddisfly</t>
  </si>
  <si>
    <t>id</t>
  </si>
  <si>
    <t>taxon_group</t>
  </si>
  <si>
    <t>order</t>
  </si>
  <si>
    <t>family</t>
  </si>
  <si>
    <t>taxon</t>
  </si>
  <si>
    <t>rank</t>
  </si>
  <si>
    <t>common_name</t>
  </si>
  <si>
    <t>taxon_version_key</t>
  </si>
  <si>
    <t>stage</t>
  </si>
  <si>
    <t>sex</t>
  </si>
  <si>
    <t>quantity</t>
  </si>
  <si>
    <t>site_name</t>
  </si>
  <si>
    <t>grid_ref</t>
  </si>
  <si>
    <t>grid_10km</t>
  </si>
  <si>
    <t>grid_1km</t>
  </si>
  <si>
    <t>projection_output</t>
  </si>
  <si>
    <t>vc_number</t>
  </si>
  <si>
    <t>vice_county</t>
  </si>
  <si>
    <t>biotope</t>
  </si>
  <si>
    <t>date_interpreted</t>
  </si>
  <si>
    <t>date</t>
  </si>
  <si>
    <t>date_to</t>
  </si>
  <si>
    <t>date_type</t>
  </si>
  <si>
    <t>day_number</t>
  </si>
  <si>
    <t>week_number</t>
  </si>
  <si>
    <t>month</t>
  </si>
  <si>
    <t>year</t>
  </si>
  <si>
    <t>recorder</t>
  </si>
  <si>
    <t>determiner</t>
  </si>
  <si>
    <t>sample_method</t>
  </si>
  <si>
    <t>comment</t>
  </si>
  <si>
    <t>sample_comment</t>
  </si>
  <si>
    <t>source</t>
  </si>
  <si>
    <t>insect - beetle (Coleoptera)</t>
  </si>
  <si>
    <t>Species</t>
  </si>
  <si>
    <t>NBNSYS0000007425</t>
  </si>
  <si>
    <t>adult</t>
  </si>
  <si>
    <t>Hawridge Common</t>
  </si>
  <si>
    <t>SP94150689</t>
  </si>
  <si>
    <t>SP90</t>
  </si>
  <si>
    <t>SP9406</t>
  </si>
  <si>
    <t>OSGB</t>
  </si>
  <si>
    <t>Buckinghamshire</t>
  </si>
  <si>
    <t>03/09/2022</t>
  </si>
  <si>
    <t>D</t>
  </si>
  <si>
    <t>Harvey, Martin C.</t>
  </si>
  <si>
    <t>MV light</t>
  </si>
  <si>
    <t>iRecord | iRecord moth intruders | Moth Trap Intruders</t>
  </si>
  <si>
    <t>Harpalus rufipes</t>
  </si>
  <si>
    <t>Strawberry Seed Beetle</t>
  </si>
  <si>
    <t>NBNSYS0000007375</t>
  </si>
  <si>
    <t>not recorded</t>
  </si>
  <si>
    <t>SP94120694</t>
  </si>
  <si>
    <t>on bare ground of path</t>
  </si>
  <si>
    <t>iRecord | iRecord general data</t>
  </si>
  <si>
    <t>Coccinellidae</t>
  </si>
  <si>
    <t>Harmonia axyridis</t>
  </si>
  <si>
    <t>Harlequin Ladybird</t>
  </si>
  <si>
    <t>NHMSYS0000712592</t>
  </si>
  <si>
    <t>Staphylinidae</t>
  </si>
  <si>
    <t>Ocypus olens</t>
  </si>
  <si>
    <t>Devil's Coach-horse</t>
  </si>
  <si>
    <t>NBNSYS0000023526</t>
  </si>
  <si>
    <t>insect - caddis fly (Trichoptera)</t>
  </si>
  <si>
    <t>NBNSYS0000008526</t>
  </si>
  <si>
    <t>insect - earwig (Dermaptera)</t>
  </si>
  <si>
    <t>Dermaptera</t>
  </si>
  <si>
    <t>Forficulidae</t>
  </si>
  <si>
    <t>Forficula auricularia</t>
  </si>
  <si>
    <t>Common Earwig</t>
  </si>
  <si>
    <t>NHMSYS0001387317</t>
  </si>
  <si>
    <t>SP94100694</t>
  </si>
  <si>
    <t>Wine roping</t>
  </si>
  <si>
    <t>insect - moth</t>
  </si>
  <si>
    <t>Furness Dowd</t>
  </si>
  <si>
    <t>NHMSYS0020326904</t>
  </si>
  <si>
    <t>tent trap</t>
  </si>
  <si>
    <t>iRecord | iRecord Moths</t>
  </si>
  <si>
    <t>Elbow-stripe Grass-veneer</t>
  </si>
  <si>
    <t>NHMSYS0000501081</t>
  </si>
  <si>
    <t>Common Grass-veneer</t>
  </si>
  <si>
    <t>NHMSYS0021143763</t>
  </si>
  <si>
    <t>NHMSYS0000503527</t>
  </si>
  <si>
    <t>Watsonalla binaria</t>
  </si>
  <si>
    <t>Oak Hook-tip</t>
  </si>
  <si>
    <t>NBNSYS0100005987</t>
  </si>
  <si>
    <t>NBNSYS0000006581</t>
  </si>
  <si>
    <t>NHMSYS0000504148</t>
  </si>
  <si>
    <t>voucher retained</t>
  </si>
  <si>
    <t>NHMSYS0000517593</t>
  </si>
  <si>
    <t>SP94140692</t>
  </si>
  <si>
    <t>Dusking</t>
  </si>
  <si>
    <t>by torchlight</t>
  </si>
  <si>
    <t>NBNSYS0000005856</t>
  </si>
  <si>
    <t>Dysstroma truncata</t>
  </si>
  <si>
    <t>Common Marbled Carpet</t>
  </si>
  <si>
    <t>NBNSYS0000146497</t>
  </si>
  <si>
    <t>NBNSYS0000006005</t>
  </si>
  <si>
    <t>NBNSYS0000005997</t>
  </si>
  <si>
    <t>Gracillariidae</t>
  </si>
  <si>
    <t>Cameraria ohridella</t>
  </si>
  <si>
    <t>Horse-Chestnut Leaf-miner</t>
  </si>
  <si>
    <t>NHMSYS0021142455</t>
  </si>
  <si>
    <t>NHMSYS0021142341</t>
  </si>
  <si>
    <t>Agrotis segetum</t>
  </si>
  <si>
    <t>Turnip Moth</t>
  </si>
  <si>
    <t>NHMSYS0021144895</t>
  </si>
  <si>
    <t>NBNSYS0000006392</t>
  </si>
  <si>
    <t>hindwing underside checked</t>
  </si>
  <si>
    <t>NBNSYS0000006364</t>
  </si>
  <si>
    <t>NBNSYS0000006269</t>
  </si>
  <si>
    <t>Dryobotodes eremita</t>
  </si>
  <si>
    <t>Brindled Green</t>
  </si>
  <si>
    <t>NBNSYS0000006341</t>
  </si>
  <si>
    <t>Mormo maura</t>
  </si>
  <si>
    <t>Old Lady</t>
  </si>
  <si>
    <t>NBNSYS0000006396</t>
  </si>
  <si>
    <t>Mythimna pallens</t>
  </si>
  <si>
    <t>Common Wainscot</t>
  </si>
  <si>
    <t>NBNSYS0000006292</t>
  </si>
  <si>
    <t>NBNSYS0000006193</t>
  </si>
  <si>
    <t>Phlogophora meticulosa</t>
  </si>
  <si>
    <t>Angle Shades</t>
  </si>
  <si>
    <t>NBNSYS0000006402</t>
  </si>
  <si>
    <t>Tholera cespitis</t>
  </si>
  <si>
    <t>Hedge Rustic</t>
  </si>
  <si>
    <t>NHMSYS0021144801</t>
  </si>
  <si>
    <t>NBNSYS0000006271</t>
  </si>
  <si>
    <t>NBNSYS0000006217</t>
  </si>
  <si>
    <t>NHMSYS0021144939</t>
  </si>
  <si>
    <t>mixed</t>
  </si>
  <si>
    <t>including individuals feeding on elder berries, and a mating pair</t>
  </si>
  <si>
    <t>NHMSYS0000504176</t>
  </si>
  <si>
    <t>Archips podana</t>
  </si>
  <si>
    <t>Large Fruit-tree Tortrix</t>
  </si>
  <si>
    <t>NHMSYS0000501288</t>
  </si>
  <si>
    <t>Sharp-winged Drill</t>
  </si>
  <si>
    <t>NHMSYS0000502158</t>
  </si>
  <si>
    <t>identified on basis of wing shape and cilia</t>
  </si>
  <si>
    <t>Endothenia marginana</t>
  </si>
  <si>
    <t>Bordered Marble</t>
  </si>
  <si>
    <t>NHMSYS0000502363</t>
  </si>
  <si>
    <t>voucher retained, hindwing white with dark border</t>
  </si>
  <si>
    <t>Barred Smudge</t>
  </si>
  <si>
    <t>NHMSYS0021142479</t>
  </si>
  <si>
    <t>insect - true bug (Hemiptera)</t>
  </si>
  <si>
    <t>Acanthosomatidae</t>
  </si>
  <si>
    <t>Elasmostethus interstinctus</t>
  </si>
  <si>
    <t>Birch Shieldbug</t>
  </si>
  <si>
    <t>NHMSYS0020309198</t>
  </si>
  <si>
    <t>insect - true fly (Diptera)</t>
  </si>
  <si>
    <t>Limoniidae</t>
  </si>
  <si>
    <t>Erioptera fusculenta</t>
  </si>
  <si>
    <t>NBNSYS0000008214</t>
  </si>
  <si>
    <t>Order</t>
  </si>
  <si>
    <t>Family</t>
  </si>
  <si>
    <t>No</t>
  </si>
  <si>
    <t>Records from Neil Fletcher and Martin Harvey. All records will be submitted/available to Buckinghamshire and Milton Keynes Environmental Records Centre</t>
  </si>
  <si>
    <t>Records from Buckinghamshire Invertebrate Meeting to Hawridge and Cholesbury Common - 3 September 2022 - Provisional list</t>
  </si>
  <si>
    <t>Main List?</t>
  </si>
  <si>
    <t>a cranefly</t>
  </si>
  <si>
    <t>Species by Order</t>
  </si>
  <si>
    <t>Total</t>
  </si>
  <si>
    <t>In List</t>
  </si>
  <si>
    <t>Custom Records for 1 Valid Field [Date]...</t>
  </si>
  <si>
    <t>Record GUK</t>
  </si>
  <si>
    <t>Record CUK</t>
  </si>
  <si>
    <t>Site Name</t>
  </si>
  <si>
    <t>Gridref</t>
  </si>
  <si>
    <t>VC</t>
  </si>
  <si>
    <t>Start Date</t>
  </si>
  <si>
    <t>End Date</t>
  </si>
  <si>
    <t>Status</t>
  </si>
  <si>
    <t>Reference Author</t>
  </si>
  <si>
    <t>Reference Year</t>
  </si>
  <si>
    <t>Reference Title</t>
  </si>
  <si>
    <t>Record GEN</t>
  </si>
  <si>
    <t>1w0</t>
  </si>
  <si>
    <t>Common</t>
  </si>
  <si>
    <t>Not recorded</t>
  </si>
  <si>
    <t>Neil Fletcher</t>
  </si>
  <si>
    <t>BIG Field Trip records</t>
  </si>
  <si>
    <t>None</t>
  </si>
  <si>
    <t>Local</t>
  </si>
  <si>
    <t>Nationally Scarce B</t>
  </si>
  <si>
    <t>Neil</t>
  </si>
  <si>
    <t>Christine</t>
  </si>
  <si>
    <t>Martin</t>
  </si>
  <si>
    <t>SP939068</t>
  </si>
  <si>
    <t>Ophion parvalus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</si>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</sst>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5" fontId="0" fillId="0" borderId="0" xfId="0" applyNumberFormat="1"/>
    <xf numFmtId="14" fontId="0" fillId="0" borderId="0" xfId="0" applyNumberFormat="1"/>
    <xf numFmtId="0" fontId="1" fillId="0" borderId="0" xfId="0" applyFon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2875-66E5-431D-AD6A-0691C0ED84F8}">
  <dimension ref="A1:AA83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G34" sqref="G34"/>
    </sheetView>
  </sheetViews>
  <sheetFormatPr defaultRowHeight="14.6" x14ac:dyDescent="0.4"/>
  <cols>
    <col min="1" max="1" width="4.23046875" customWidth="1"/>
    <col min="2" max="3" width="0" hidden="1" customWidth="1"/>
    <col min="4" max="4" width="14.69140625" bestFit="1" customWidth="1"/>
    <col min="5" max="5" width="17.23046875" customWidth="1"/>
    <col min="7" max="7" width="25.61328125" customWidth="1"/>
    <col min="8" max="8" width="23.765625" customWidth="1"/>
    <col min="9" max="9" width="0" hidden="1" customWidth="1"/>
    <col min="10" max="10" width="39.84375" hidden="1" customWidth="1"/>
    <col min="11" max="11" width="11.765625" customWidth="1"/>
    <col min="12" max="15" width="0" hidden="1" customWidth="1"/>
    <col min="18" max="24" width="0" hidden="1" customWidth="1"/>
  </cols>
  <sheetData>
    <row r="1" spans="1:27" ht="18.45" x14ac:dyDescent="0.5">
      <c r="A1" s="6" t="s">
        <v>378</v>
      </c>
      <c r="B1" t="s">
        <v>0</v>
      </c>
    </row>
    <row r="2" spans="1:27" x14ac:dyDescent="0.4">
      <c r="A2" s="7" t="s">
        <v>377</v>
      </c>
    </row>
    <row r="3" spans="1:27" x14ac:dyDescent="0.4">
      <c r="A3" t="s">
        <v>376</v>
      </c>
      <c r="B3" t="s">
        <v>1</v>
      </c>
      <c r="C3" t="s">
        <v>2</v>
      </c>
      <c r="D3" t="s">
        <v>374</v>
      </c>
      <c r="E3" t="s">
        <v>375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406</v>
      </c>
      <c r="Z3" t="s">
        <v>407</v>
      </c>
      <c r="AA3" t="s">
        <v>405</v>
      </c>
    </row>
    <row r="4" spans="1:27" x14ac:dyDescent="0.4">
      <c r="A4">
        <f>COUNT($A$3:A3)+1</f>
        <v>1</v>
      </c>
      <c r="B4" t="s">
        <v>36</v>
      </c>
      <c r="C4" t="s">
        <v>37</v>
      </c>
      <c r="D4" t="s">
        <v>38</v>
      </c>
      <c r="E4" t="s">
        <v>39</v>
      </c>
      <c r="F4">
        <v>7.1779999999999999</v>
      </c>
      <c r="G4" s="5" t="s">
        <v>40</v>
      </c>
      <c r="J4" t="s">
        <v>22</v>
      </c>
      <c r="K4" t="s">
        <v>33</v>
      </c>
      <c r="L4">
        <v>24</v>
      </c>
      <c r="M4" s="1">
        <v>44807</v>
      </c>
      <c r="N4" s="2">
        <v>44807</v>
      </c>
      <c r="P4">
        <v>1</v>
      </c>
      <c r="R4" t="s">
        <v>23</v>
      </c>
      <c r="T4" t="s">
        <v>24</v>
      </c>
      <c r="U4" t="s">
        <v>35</v>
      </c>
      <c r="V4" t="s">
        <v>34</v>
      </c>
      <c r="X4" t="s">
        <v>25</v>
      </c>
      <c r="Y4" s="9" t="str">
        <f>IFERROR(IF(MATCH(G4,ChristineList,0)&gt;0,"X",),"")</f>
        <v/>
      </c>
      <c r="Z4" s="9" t="str">
        <f>IFERROR(IF(MATCH(G4,MartinList,0)&gt;0,"X",),"")</f>
        <v/>
      </c>
      <c r="AA4" s="9" t="str">
        <f>IFERROR(IF(MATCH(G4,NeilList,0)&gt;0,"X",),"")</f>
        <v>X</v>
      </c>
    </row>
    <row r="5" spans="1:27" x14ac:dyDescent="0.4">
      <c r="A5">
        <f>COUNT($A$3:A4)+1</f>
        <v>2</v>
      </c>
      <c r="D5" t="s">
        <v>38</v>
      </c>
      <c r="E5" t="s">
        <v>39</v>
      </c>
      <c r="F5" s="8">
        <v>7.26</v>
      </c>
      <c r="G5" s="5" t="s">
        <v>42</v>
      </c>
      <c r="K5" t="str">
        <f>INDEX(MGrid,MATCH(G5,MartinList,0))</f>
        <v>SP94150689</v>
      </c>
      <c r="M5" s="1"/>
      <c r="N5" s="2"/>
      <c r="P5" t="s">
        <v>26</v>
      </c>
      <c r="Y5" s="9" t="str">
        <f>IFERROR(IF(MATCH(G5,ChristineList,0)&gt;0,"X",),"")</f>
        <v>X</v>
      </c>
      <c r="Z5" s="9" t="str">
        <f>IFERROR(IF(MATCH(G5,MartinList,0)&gt;0,"X",),"")</f>
        <v>X</v>
      </c>
      <c r="AA5" s="9" t="str">
        <f>IFERROR(IF(MATCH(G5,NeilList,0)&gt;0,"X",),"")</f>
        <v/>
      </c>
    </row>
    <row r="6" spans="1:27" x14ac:dyDescent="0.4">
      <c r="A6">
        <f>COUNT($A$3:A5)+1</f>
        <v>3</v>
      </c>
      <c r="D6" t="s">
        <v>38</v>
      </c>
      <c r="E6" t="s">
        <v>39</v>
      </c>
      <c r="F6">
        <v>7.282</v>
      </c>
      <c r="G6" s="5" t="s">
        <v>268</v>
      </c>
      <c r="K6" t="str">
        <f>INDEX(MGrid,MATCH(G6,MartinList,0))</f>
        <v>SP94120694</v>
      </c>
      <c r="M6" s="1"/>
      <c r="N6" s="2"/>
      <c r="P6" t="s">
        <v>26</v>
      </c>
      <c r="Y6" s="9" t="str">
        <f>IFERROR(IF(MATCH(G6,ChristineList,0)&gt;0,"X",),"")</f>
        <v/>
      </c>
      <c r="Z6" s="9" t="str">
        <f>IFERROR(IF(MATCH(G6,MartinList,0)&gt;0,"X",),"")</f>
        <v>X</v>
      </c>
      <c r="AA6" s="9" t="str">
        <f>IFERROR(IF(MATCH(G6,NeilList,0)&gt;0,"X",),"")</f>
        <v/>
      </c>
    </row>
    <row r="7" spans="1:27" x14ac:dyDescent="0.4">
      <c r="A7">
        <f>COUNT($A$3:A6)+1</f>
        <v>4</v>
      </c>
      <c r="D7" t="s">
        <v>38</v>
      </c>
      <c r="E7" t="s">
        <v>279</v>
      </c>
      <c r="F7">
        <v>19.091999999999999</v>
      </c>
      <c r="G7" s="5" t="s">
        <v>280</v>
      </c>
      <c r="H7" t="s">
        <v>281</v>
      </c>
      <c r="K7" t="str">
        <f>INDEX(MGrid,MATCH(G7,MartinList,0))</f>
        <v>SP94120694</v>
      </c>
      <c r="M7" s="1"/>
      <c r="N7" s="2"/>
      <c r="P7" t="s">
        <v>26</v>
      </c>
      <c r="Y7" s="9" t="str">
        <f>IFERROR(IF(MATCH(G7,ChristineList,0)&gt;0,"X",),"")</f>
        <v/>
      </c>
      <c r="Z7" s="9" t="str">
        <f>IFERROR(IF(MATCH(G7,MartinList,0)&gt;0,"X",),"")</f>
        <v>X</v>
      </c>
      <c r="AA7" s="9" t="str">
        <f>IFERROR(IF(MATCH(G7,NeilList,0)&gt;0,"X",),"")</f>
        <v/>
      </c>
    </row>
    <row r="8" spans="1:27" x14ac:dyDescent="0.4">
      <c r="A8">
        <f>COUNT($A$3:A7)+1</f>
        <v>5</v>
      </c>
      <c r="B8" t="s">
        <v>48</v>
      </c>
      <c r="C8" t="s">
        <v>37</v>
      </c>
      <c r="D8" t="s">
        <v>38</v>
      </c>
      <c r="E8" t="s">
        <v>46</v>
      </c>
      <c r="F8">
        <v>23.006</v>
      </c>
      <c r="G8" s="5" t="s">
        <v>47</v>
      </c>
      <c r="J8" t="s">
        <v>22</v>
      </c>
      <c r="K8" t="s">
        <v>33</v>
      </c>
      <c r="L8">
        <v>24</v>
      </c>
      <c r="M8" s="1">
        <v>44807</v>
      </c>
      <c r="N8" s="2">
        <v>44807</v>
      </c>
      <c r="P8" t="s">
        <v>26</v>
      </c>
      <c r="R8" t="s">
        <v>23</v>
      </c>
      <c r="T8" t="s">
        <v>24</v>
      </c>
      <c r="U8" t="s">
        <v>24</v>
      </c>
      <c r="V8" t="s">
        <v>34</v>
      </c>
      <c r="X8" t="s">
        <v>25</v>
      </c>
      <c r="Y8" s="9" t="str">
        <f>IFERROR(IF(MATCH(G8,ChristineList,0)&gt;0,"X",),"")</f>
        <v>X</v>
      </c>
      <c r="Z8" s="9" t="str">
        <f>IFERROR(IF(MATCH(G8,MartinList,0)&gt;0,"X",),"")</f>
        <v/>
      </c>
      <c r="AA8" s="9" t="str">
        <f>IFERROR(IF(MATCH(G8,NeilList,0)&gt;0,"X",),"")</f>
        <v>X</v>
      </c>
    </row>
    <row r="9" spans="1:27" x14ac:dyDescent="0.4">
      <c r="A9">
        <f>COUNT($A$3:A8)+1</f>
        <v>6</v>
      </c>
      <c r="D9" t="s">
        <v>38</v>
      </c>
      <c r="E9" t="s">
        <v>275</v>
      </c>
      <c r="F9">
        <v>69.046000000000006</v>
      </c>
      <c r="G9" s="5" t="s">
        <v>276</v>
      </c>
      <c r="K9" t="str">
        <f>INDEX(MGrid,MATCH(G9,MartinList,0))</f>
        <v>SP94150689</v>
      </c>
      <c r="M9" s="1"/>
      <c r="N9" s="2"/>
      <c r="P9" t="s">
        <v>26</v>
      </c>
      <c r="Y9" s="9" t="str">
        <f>IFERROR(IF(MATCH(G9,ChristineList,0)&gt;0,"X",),"")</f>
        <v/>
      </c>
      <c r="Z9" s="9" t="str">
        <f>IFERROR(IF(MATCH(G9,MartinList,0)&gt;0,"X",),"")</f>
        <v>X</v>
      </c>
      <c r="AA9" s="9" t="str">
        <f>IFERROR(IF(MATCH(G9,NeilList,0)&gt;0,"X",),"")</f>
        <v/>
      </c>
    </row>
    <row r="10" spans="1:27" x14ac:dyDescent="0.4">
      <c r="A10">
        <f>COUNT($A$3:A9)+1</f>
        <v>7</v>
      </c>
      <c r="B10" t="s">
        <v>49</v>
      </c>
      <c r="C10" t="s">
        <v>37</v>
      </c>
      <c r="D10" t="s">
        <v>38</v>
      </c>
      <c r="E10" t="s">
        <v>50</v>
      </c>
      <c r="F10">
        <v>102.039</v>
      </c>
      <c r="G10" s="5" t="s">
        <v>51</v>
      </c>
      <c r="H10" t="s">
        <v>52</v>
      </c>
      <c r="J10" t="s">
        <v>22</v>
      </c>
      <c r="K10" t="s">
        <v>33</v>
      </c>
      <c r="L10">
        <v>24</v>
      </c>
      <c r="M10" s="1">
        <v>44807</v>
      </c>
      <c r="N10" s="2">
        <v>44807</v>
      </c>
      <c r="P10">
        <v>1</v>
      </c>
      <c r="Q10" t="s">
        <v>53</v>
      </c>
      <c r="R10" t="s">
        <v>23</v>
      </c>
      <c r="T10" t="s">
        <v>24</v>
      </c>
      <c r="U10" t="s">
        <v>24</v>
      </c>
      <c r="V10" t="s">
        <v>34</v>
      </c>
      <c r="W10" t="s">
        <v>54</v>
      </c>
      <c r="X10" t="s">
        <v>25</v>
      </c>
      <c r="Y10" s="9" t="str">
        <f>IFERROR(IF(MATCH(G10,ChristineList,0)&gt;0,"X",),"")</f>
        <v/>
      </c>
      <c r="Z10" s="9" t="str">
        <f>IFERROR(IF(MATCH(G10,MartinList,0)&gt;0,"X",),"")</f>
        <v/>
      </c>
      <c r="AA10" s="9" t="str">
        <f>IFERROR(IF(MATCH(G10,NeilList,0)&gt;0,"X",),"")</f>
        <v>X</v>
      </c>
    </row>
    <row r="11" spans="1:27" x14ac:dyDescent="0.4">
      <c r="A11">
        <f>COUNT($A$3:A10)+1</f>
        <v>8</v>
      </c>
      <c r="D11" t="s">
        <v>286</v>
      </c>
      <c r="E11" t="s">
        <v>287</v>
      </c>
      <c r="G11" s="5" t="s">
        <v>288</v>
      </c>
      <c r="H11" t="s">
        <v>289</v>
      </c>
      <c r="K11" t="str">
        <f>INDEX(MGrid,MATCH(G11,MartinList,0))</f>
        <v>SP94100694</v>
      </c>
      <c r="M11" s="1"/>
      <c r="N11" s="2"/>
      <c r="P11" t="s">
        <v>26</v>
      </c>
      <c r="Y11" s="9" t="str">
        <f>IFERROR(IF(MATCH(G11,ChristineList,0)&gt;0,"X",),"")</f>
        <v/>
      </c>
      <c r="Z11" s="9" t="str">
        <f>IFERROR(IF(MATCH(G11,MartinList,0)&gt;0,"X",),"")</f>
        <v>X</v>
      </c>
      <c r="AA11" s="9" t="str">
        <f>IFERROR(IF(MATCH(G11,NeilList,0)&gt;0,"X",),"")</f>
        <v/>
      </c>
    </row>
    <row r="12" spans="1:27" x14ac:dyDescent="0.4">
      <c r="A12">
        <f>COUNT($A$3:A11)+1</f>
        <v>9</v>
      </c>
      <c r="B12" t="s">
        <v>55</v>
      </c>
      <c r="C12" t="s">
        <v>37</v>
      </c>
      <c r="D12" t="s">
        <v>56</v>
      </c>
      <c r="E12" t="s">
        <v>57</v>
      </c>
      <c r="F12">
        <v>75</v>
      </c>
      <c r="G12" s="5" t="s">
        <v>58</v>
      </c>
      <c r="H12" t="s">
        <v>380</v>
      </c>
      <c r="J12" t="s">
        <v>22</v>
      </c>
      <c r="K12" t="s">
        <v>33</v>
      </c>
      <c r="L12">
        <v>24</v>
      </c>
      <c r="M12" s="1">
        <v>44807</v>
      </c>
      <c r="N12" s="2">
        <v>44807</v>
      </c>
      <c r="P12" t="s">
        <v>26</v>
      </c>
      <c r="R12" t="s">
        <v>23</v>
      </c>
      <c r="T12" t="s">
        <v>24</v>
      </c>
      <c r="U12" t="s">
        <v>35</v>
      </c>
      <c r="V12" t="s">
        <v>34</v>
      </c>
      <c r="X12" t="s">
        <v>25</v>
      </c>
      <c r="Y12" s="9" t="str">
        <f>IFERROR(IF(MATCH(G12,ChristineList,0)&gt;0,"X",),"")</f>
        <v/>
      </c>
      <c r="Z12" s="9" t="str">
        <f>IFERROR(IF(MATCH(G12,MartinList,0)&gt;0,"X",),"")</f>
        <v/>
      </c>
      <c r="AA12" s="9" t="str">
        <f>IFERROR(IF(MATCH(G12,NeilList,0)&gt;0,"X",),"")</f>
        <v>X</v>
      </c>
    </row>
    <row r="13" spans="1:27" x14ac:dyDescent="0.4">
      <c r="A13">
        <f>COUNT($A$3:A12)+1</f>
        <v>10</v>
      </c>
      <c r="B13" t="s">
        <v>59</v>
      </c>
      <c r="C13" t="s">
        <v>37</v>
      </c>
      <c r="D13" t="s">
        <v>56</v>
      </c>
      <c r="E13" t="s">
        <v>57</v>
      </c>
      <c r="F13">
        <v>83</v>
      </c>
      <c r="G13" s="5" t="s">
        <v>60</v>
      </c>
      <c r="H13" t="s">
        <v>380</v>
      </c>
      <c r="J13" t="s">
        <v>22</v>
      </c>
      <c r="K13" t="s">
        <v>33</v>
      </c>
      <c r="L13">
        <v>24</v>
      </c>
      <c r="M13" s="1">
        <v>44807</v>
      </c>
      <c r="N13" s="2">
        <v>44807</v>
      </c>
      <c r="P13">
        <v>1</v>
      </c>
      <c r="Q13" t="s">
        <v>61</v>
      </c>
      <c r="R13" t="s">
        <v>23</v>
      </c>
      <c r="T13" t="s">
        <v>24</v>
      </c>
      <c r="U13" t="s">
        <v>24</v>
      </c>
      <c r="V13" t="s">
        <v>34</v>
      </c>
      <c r="W13" t="s">
        <v>62</v>
      </c>
      <c r="X13" t="s">
        <v>25</v>
      </c>
      <c r="Y13" s="9" t="str">
        <f>IFERROR(IF(MATCH(G13,ChristineList,0)&gt;0,"X",),"")</f>
        <v/>
      </c>
      <c r="Z13" s="9" t="str">
        <f>IFERROR(IF(MATCH(G13,MartinList,0)&gt;0,"X",),"")</f>
        <v/>
      </c>
      <c r="AA13" s="9" t="str">
        <f>IFERROR(IF(MATCH(G13,NeilList,0)&gt;0,"X",),"")</f>
        <v>X</v>
      </c>
    </row>
    <row r="14" spans="1:27" x14ac:dyDescent="0.4">
      <c r="A14">
        <f>COUNT($A$3:A13)+1</f>
        <v>11</v>
      </c>
      <c r="D14" t="s">
        <v>56</v>
      </c>
      <c r="E14" t="s">
        <v>371</v>
      </c>
      <c r="F14">
        <v>153</v>
      </c>
      <c r="G14" s="5" t="s">
        <v>372</v>
      </c>
      <c r="H14" t="s">
        <v>380</v>
      </c>
      <c r="K14" t="str">
        <f>INDEX(MGrid,MATCH(G14,MartinList,0))</f>
        <v>SP94150689</v>
      </c>
      <c r="M14" s="1"/>
      <c r="N14" s="2"/>
      <c r="P14" t="s">
        <v>26</v>
      </c>
      <c r="Y14" s="9" t="str">
        <f>IFERROR(IF(MATCH(G14,ChristineList,0)&gt;0,"X",),"")</f>
        <v/>
      </c>
      <c r="Z14" s="9" t="str">
        <f>IFERROR(IF(MATCH(G14,MartinList,0)&gt;0,"X",),"")</f>
        <v>X</v>
      </c>
      <c r="AA14" s="9" t="str">
        <f>IFERROR(IF(MATCH(G14,NeilList,0)&gt;0,"X",),"")</f>
        <v/>
      </c>
    </row>
    <row r="15" spans="1:27" x14ac:dyDescent="0.4">
      <c r="A15">
        <f>COUNT($A$3:A14)+1</f>
        <v>12</v>
      </c>
      <c r="D15" t="s">
        <v>27</v>
      </c>
      <c r="E15" t="s">
        <v>366</v>
      </c>
      <c r="G15" s="5" t="s">
        <v>367</v>
      </c>
      <c r="H15" t="s">
        <v>368</v>
      </c>
      <c r="K15" t="str">
        <f>INDEX(MGrid,MATCH(G15,MartinList,0))</f>
        <v>SP94150689</v>
      </c>
      <c r="M15" s="1"/>
      <c r="N15" s="2"/>
      <c r="P15" t="s">
        <v>26</v>
      </c>
      <c r="Y15" s="9" t="str">
        <f>IFERROR(IF(MATCH(G15,ChristineList,0)&gt;0,"X",),"")</f>
        <v/>
      </c>
      <c r="Z15" s="9" t="str">
        <f>IFERROR(IF(MATCH(G15,MartinList,0)&gt;0,"X",),"")</f>
        <v>X</v>
      </c>
      <c r="AA15" s="9" t="str">
        <f>IFERROR(IF(MATCH(G15,NeilList,0)&gt;0,"X",),"")</f>
        <v/>
      </c>
    </row>
    <row r="16" spans="1:27" x14ac:dyDescent="0.4">
      <c r="A16">
        <f>COUNT($A$3:A15)+1</f>
        <v>13</v>
      </c>
      <c r="D16" t="s">
        <v>27</v>
      </c>
      <c r="E16" t="s">
        <v>29</v>
      </c>
      <c r="F16">
        <v>7.0220000000000002</v>
      </c>
      <c r="G16" s="5" t="s">
        <v>31</v>
      </c>
      <c r="H16" t="s">
        <v>32</v>
      </c>
      <c r="J16" t="s">
        <v>22</v>
      </c>
      <c r="K16" t="s">
        <v>33</v>
      </c>
      <c r="L16">
        <v>24</v>
      </c>
      <c r="M16" s="1">
        <v>44807</v>
      </c>
      <c r="N16" s="2">
        <v>44807</v>
      </c>
      <c r="P16" t="s">
        <v>26</v>
      </c>
      <c r="R16" t="s">
        <v>23</v>
      </c>
      <c r="T16" t="s">
        <v>24</v>
      </c>
      <c r="U16" t="s">
        <v>24</v>
      </c>
      <c r="V16" t="s">
        <v>34</v>
      </c>
      <c r="X16" t="s">
        <v>25</v>
      </c>
      <c r="Y16" s="9" t="str">
        <f>IFERROR(IF(MATCH(G16,ChristineList,0)&gt;0,"X",),"")</f>
        <v/>
      </c>
      <c r="Z16" s="9" t="str">
        <f>IFERROR(IF(MATCH(G16,MartinList,0)&gt;0,"X",),"")</f>
        <v/>
      </c>
      <c r="AA16" s="9" t="str">
        <f>IFERROR(IF(MATCH(G16,NeilList,0)&gt;0,"X",),"")</f>
        <v>X</v>
      </c>
    </row>
    <row r="17" spans="1:27" x14ac:dyDescent="0.4">
      <c r="A17">
        <f>COUNT($A$3:A16)+1</f>
        <v>14</v>
      </c>
      <c r="B17" t="s">
        <v>64</v>
      </c>
      <c r="C17" t="s">
        <v>37</v>
      </c>
      <c r="D17" t="s">
        <v>63</v>
      </c>
      <c r="E17" t="s">
        <v>65</v>
      </c>
      <c r="F17">
        <v>2004</v>
      </c>
      <c r="G17" s="5" t="s">
        <v>66</v>
      </c>
      <c r="H17" t="s">
        <v>67</v>
      </c>
      <c r="J17" t="s">
        <v>22</v>
      </c>
      <c r="K17" t="s">
        <v>33</v>
      </c>
      <c r="L17">
        <v>24</v>
      </c>
      <c r="M17" s="1">
        <v>44807</v>
      </c>
      <c r="N17" s="2">
        <v>44807</v>
      </c>
      <c r="P17">
        <v>1</v>
      </c>
      <c r="Q17" t="s">
        <v>61</v>
      </c>
      <c r="R17" t="s">
        <v>23</v>
      </c>
      <c r="T17" t="s">
        <v>24</v>
      </c>
      <c r="U17" t="s">
        <v>24</v>
      </c>
      <c r="V17" t="s">
        <v>34</v>
      </c>
      <c r="W17" t="s">
        <v>54</v>
      </c>
      <c r="X17" t="s">
        <v>25</v>
      </c>
      <c r="Y17" s="9" t="str">
        <f>IFERROR(IF(MATCH(G17,ChristineList,0)&gt;0,"X",),"")</f>
        <v/>
      </c>
      <c r="Z17" s="9" t="str">
        <f>IFERROR(IF(MATCH(G17,MartinList,0)&gt;0,"X",),"")</f>
        <v/>
      </c>
      <c r="AA17" s="9" t="str">
        <f>IFERROR(IF(MATCH(G17,NeilList,0)&gt;0,"X",),"")</f>
        <v>X</v>
      </c>
    </row>
    <row r="18" spans="1:27" x14ac:dyDescent="0.4">
      <c r="A18">
        <f>COUNT($A$3:A17)+1</f>
        <v>15</v>
      </c>
      <c r="D18" t="s">
        <v>63</v>
      </c>
      <c r="E18" t="s">
        <v>65</v>
      </c>
      <c r="F18">
        <v>2847</v>
      </c>
      <c r="G18" s="5" t="s">
        <v>409</v>
      </c>
      <c r="H18" t="s">
        <v>67</v>
      </c>
      <c r="J18" t="s">
        <v>22</v>
      </c>
      <c r="K18" t="s">
        <v>408</v>
      </c>
      <c r="L18">
        <v>23</v>
      </c>
      <c r="M18" s="1">
        <v>44807</v>
      </c>
      <c r="N18" s="2">
        <v>44807</v>
      </c>
      <c r="P18">
        <v>1</v>
      </c>
      <c r="Q18" t="s">
        <v>53</v>
      </c>
      <c r="R18" t="s">
        <v>23</v>
      </c>
      <c r="T18" t="s">
        <v>24</v>
      </c>
      <c r="U18" t="s">
        <v>24</v>
      </c>
      <c r="V18" t="s">
        <v>34</v>
      </c>
      <c r="W18" t="s">
        <v>70</v>
      </c>
      <c r="X18" t="s">
        <v>25</v>
      </c>
      <c r="Y18" s="9" t="str">
        <f>IFERROR(IF(MATCH(G18,ChristineList,0)&gt;0,"X",),"")</f>
        <v/>
      </c>
      <c r="Z18" s="9" t="str">
        <f>IFERROR(IF(MATCH(G18,MartinList,0)&gt;0,"X",),"")</f>
        <v/>
      </c>
      <c r="AA18" s="9" t="s">
        <v>410</v>
      </c>
    </row>
    <row r="19" spans="1:27" x14ac:dyDescent="0.4">
      <c r="A19">
        <f>COUNT($A$3:A18)+1</f>
        <v>16</v>
      </c>
      <c r="B19" t="s">
        <v>68</v>
      </c>
      <c r="C19" t="s">
        <v>37</v>
      </c>
      <c r="D19" t="s">
        <v>63</v>
      </c>
      <c r="E19" t="s">
        <v>65</v>
      </c>
      <c r="F19">
        <v>2851</v>
      </c>
      <c r="G19" s="5" t="s">
        <v>69</v>
      </c>
      <c r="H19" t="s">
        <v>67</v>
      </c>
      <c r="J19" t="s">
        <v>22</v>
      </c>
      <c r="K19" t="s">
        <v>33</v>
      </c>
      <c r="L19">
        <v>24</v>
      </c>
      <c r="M19" s="1">
        <v>44807</v>
      </c>
      <c r="N19" s="2">
        <v>44807</v>
      </c>
      <c r="P19">
        <v>6</v>
      </c>
      <c r="Q19" t="s">
        <v>61</v>
      </c>
      <c r="R19" t="s">
        <v>23</v>
      </c>
      <c r="T19" t="s">
        <v>24</v>
      </c>
      <c r="U19" t="s">
        <v>24</v>
      </c>
      <c r="V19" t="s">
        <v>34</v>
      </c>
      <c r="W19" t="s">
        <v>70</v>
      </c>
      <c r="X19" t="s">
        <v>25</v>
      </c>
      <c r="Y19" s="9" t="str">
        <f>IFERROR(IF(MATCH(G19,ChristineList,0)&gt;0,"X",),"")</f>
        <v/>
      </c>
      <c r="Z19" s="9" t="str">
        <f>IFERROR(IF(MATCH(G19,MartinList,0)&gt;0,"X",),"")</f>
        <v/>
      </c>
      <c r="AA19" s="9" t="str">
        <f>IFERROR(IF(MATCH(G19,NeilList,0)&gt;0,"X",),"")</f>
        <v>X</v>
      </c>
    </row>
    <row r="20" spans="1:27" x14ac:dyDescent="0.4">
      <c r="A20">
        <f>COUNT($A$3:A19)+1</f>
        <v>17</v>
      </c>
      <c r="B20" t="s">
        <v>71</v>
      </c>
      <c r="C20" t="s">
        <v>37</v>
      </c>
      <c r="D20" t="s">
        <v>63</v>
      </c>
      <c r="E20" t="s">
        <v>65</v>
      </c>
      <c r="F20">
        <v>3751</v>
      </c>
      <c r="G20" s="5" t="s">
        <v>72</v>
      </c>
      <c r="H20" t="s">
        <v>67</v>
      </c>
      <c r="J20" t="s">
        <v>22</v>
      </c>
      <c r="K20" t="s">
        <v>33</v>
      </c>
      <c r="L20">
        <v>24</v>
      </c>
      <c r="M20" s="1">
        <v>44807</v>
      </c>
      <c r="N20" s="2">
        <v>44807</v>
      </c>
      <c r="P20">
        <v>1</v>
      </c>
      <c r="Q20" t="s">
        <v>61</v>
      </c>
      <c r="R20" t="s">
        <v>23</v>
      </c>
      <c r="T20" t="s">
        <v>24</v>
      </c>
      <c r="U20" t="s">
        <v>24</v>
      </c>
      <c r="V20" t="s">
        <v>34</v>
      </c>
      <c r="W20" t="s">
        <v>54</v>
      </c>
      <c r="X20" t="s">
        <v>25</v>
      </c>
      <c r="Y20" s="9" t="str">
        <f>IFERROR(IF(MATCH(G20,ChristineList,0)&gt;0,"X",),"")</f>
        <v/>
      </c>
      <c r="Z20" s="9" t="str">
        <f>IFERROR(IF(MATCH(G20,MartinList,0)&gt;0,"X",),"")</f>
        <v/>
      </c>
      <c r="AA20" s="9" t="str">
        <f>IFERROR(IF(MATCH(G20,NeilList,0)&gt;0,"X",),"")</f>
        <v>X</v>
      </c>
    </row>
    <row r="21" spans="1:27" x14ac:dyDescent="0.4">
      <c r="A21">
        <f>COUNT($A$3:A20)+1</f>
        <v>18</v>
      </c>
      <c r="B21" t="s">
        <v>73</v>
      </c>
      <c r="C21" t="s">
        <v>37</v>
      </c>
      <c r="D21" t="s">
        <v>63</v>
      </c>
      <c r="E21" t="s">
        <v>65</v>
      </c>
      <c r="F21">
        <v>3765</v>
      </c>
      <c r="G21" s="5" t="s">
        <v>74</v>
      </c>
      <c r="H21" t="s">
        <v>67</v>
      </c>
      <c r="J21" t="s">
        <v>22</v>
      </c>
      <c r="K21" t="s">
        <v>33</v>
      </c>
      <c r="L21">
        <v>24</v>
      </c>
      <c r="M21" s="1">
        <v>44807</v>
      </c>
      <c r="N21" s="2">
        <v>44807</v>
      </c>
      <c r="P21">
        <v>3</v>
      </c>
      <c r="Q21" t="s">
        <v>61</v>
      </c>
      <c r="R21" t="s">
        <v>23</v>
      </c>
      <c r="T21" t="s">
        <v>24</v>
      </c>
      <c r="U21" t="s">
        <v>24</v>
      </c>
      <c r="V21" t="s">
        <v>34</v>
      </c>
      <c r="W21" t="s">
        <v>75</v>
      </c>
      <c r="X21" t="s">
        <v>25</v>
      </c>
      <c r="Y21" s="9" t="str">
        <f>IFERROR(IF(MATCH(G21,ChristineList,0)&gt;0,"X",),"")</f>
        <v/>
      </c>
      <c r="Z21" s="9" t="str">
        <f>IFERROR(IF(MATCH(G21,MartinList,0)&gt;0,"X",),"")</f>
        <v/>
      </c>
      <c r="AA21" s="9" t="str">
        <f>IFERROR(IF(MATCH(G21,NeilList,0)&gt;0,"X",),"")</f>
        <v>X</v>
      </c>
    </row>
    <row r="22" spans="1:27" x14ac:dyDescent="0.4">
      <c r="A22">
        <f>COUNT($A$3:A21)+1</f>
        <v>19</v>
      </c>
      <c r="B22" t="s">
        <v>76</v>
      </c>
      <c r="C22" t="s">
        <v>37</v>
      </c>
      <c r="D22" t="s">
        <v>63</v>
      </c>
      <c r="E22" t="s">
        <v>77</v>
      </c>
      <c r="F22">
        <v>4911</v>
      </c>
      <c r="G22" s="5" t="s">
        <v>78</v>
      </c>
      <c r="H22" t="s">
        <v>79</v>
      </c>
      <c r="J22" t="s">
        <v>22</v>
      </c>
      <c r="K22" t="s">
        <v>33</v>
      </c>
      <c r="L22">
        <v>24</v>
      </c>
      <c r="M22" s="1">
        <v>44807</v>
      </c>
      <c r="N22" s="2">
        <v>44807</v>
      </c>
      <c r="P22">
        <v>1</v>
      </c>
      <c r="Q22" t="s">
        <v>61</v>
      </c>
      <c r="R22" t="s">
        <v>23</v>
      </c>
      <c r="T22" t="s">
        <v>24</v>
      </c>
      <c r="U22" t="s">
        <v>24</v>
      </c>
      <c r="V22" t="s">
        <v>34</v>
      </c>
      <c r="W22" t="s">
        <v>54</v>
      </c>
      <c r="X22" t="s">
        <v>25</v>
      </c>
      <c r="Y22" s="9" t="str">
        <f>IFERROR(IF(MATCH(G22,ChristineList,0)&gt;0,"X",),"")</f>
        <v/>
      </c>
      <c r="Z22" s="9" t="str">
        <f>IFERROR(IF(MATCH(G22,MartinList,0)&gt;0,"X",),"")</f>
        <v/>
      </c>
      <c r="AA22" s="9" t="str">
        <f>IFERROR(IF(MATCH(G22,NeilList,0)&gt;0,"X",),"")</f>
        <v>X</v>
      </c>
    </row>
    <row r="23" spans="1:27" x14ac:dyDescent="0.4">
      <c r="A23">
        <f>COUNT($A$3:A22)+1</f>
        <v>20</v>
      </c>
      <c r="B23" t="s">
        <v>80</v>
      </c>
      <c r="C23" t="s">
        <v>37</v>
      </c>
      <c r="D23" t="s">
        <v>81</v>
      </c>
      <c r="E23" t="s">
        <v>82</v>
      </c>
      <c r="F23">
        <v>3.0009999999999999</v>
      </c>
      <c r="G23" s="5" t="s">
        <v>83</v>
      </c>
      <c r="H23" t="s">
        <v>84</v>
      </c>
      <c r="J23" t="s">
        <v>22</v>
      </c>
      <c r="K23" t="s">
        <v>33</v>
      </c>
      <c r="L23">
        <v>24</v>
      </c>
      <c r="M23" s="1">
        <v>44807</v>
      </c>
      <c r="N23" s="2">
        <v>44807</v>
      </c>
      <c r="P23" t="s">
        <v>26</v>
      </c>
      <c r="R23" t="s">
        <v>23</v>
      </c>
      <c r="T23" t="s">
        <v>24</v>
      </c>
      <c r="U23" t="s">
        <v>24</v>
      </c>
      <c r="V23" t="s">
        <v>34</v>
      </c>
      <c r="X23" t="s">
        <v>25</v>
      </c>
      <c r="Y23" s="9" t="str">
        <f>IFERROR(IF(MATCH(G23,ChristineList,0)&gt;0,"X",),"")</f>
        <v/>
      </c>
      <c r="Z23" s="9" t="str">
        <f>IFERROR(IF(MATCH(G23,MartinList,0)&gt;0,"X",),"")</f>
        <v>X</v>
      </c>
      <c r="AA23" s="9" t="str">
        <f>IFERROR(IF(MATCH(G23,NeilList,0)&gt;0,"X",),"")</f>
        <v>X</v>
      </c>
    </row>
    <row r="24" spans="1:27" x14ac:dyDescent="0.4">
      <c r="A24">
        <f>COUNT($A$3:A23)+1</f>
        <v>21</v>
      </c>
      <c r="D24" t="s">
        <v>81</v>
      </c>
      <c r="E24" t="s">
        <v>319</v>
      </c>
      <c r="F24" s="8">
        <v>15.089</v>
      </c>
      <c r="G24" s="5" t="s">
        <v>320</v>
      </c>
      <c r="H24" t="s">
        <v>321</v>
      </c>
      <c r="K24" t="str">
        <f>INDEX(MGrid,MATCH(G24,MartinList,0))</f>
        <v>SP94150689</v>
      </c>
      <c r="M24" s="1"/>
      <c r="N24" s="2"/>
      <c r="P24" t="s">
        <v>26</v>
      </c>
      <c r="Y24" s="9" t="str">
        <f>IFERROR(IF(MATCH(G24,ChristineList,0)&gt;0,"X",),"")</f>
        <v/>
      </c>
      <c r="Z24" s="9" t="str">
        <f>IFERROR(IF(MATCH(G24,MartinList,0)&gt;0,"X",),"")</f>
        <v>X</v>
      </c>
      <c r="AA24" s="9" t="str">
        <f>IFERROR(IF(MATCH(G24,NeilList,0)&gt;0,"X",),"")</f>
        <v/>
      </c>
    </row>
    <row r="25" spans="1:27" x14ac:dyDescent="0.4">
      <c r="A25">
        <f>COUNT($A$3:A24)+1</f>
        <v>22</v>
      </c>
      <c r="B25" t="s">
        <v>86</v>
      </c>
      <c r="C25" t="s">
        <v>37</v>
      </c>
      <c r="D25" t="s">
        <v>81</v>
      </c>
      <c r="E25" t="s">
        <v>87</v>
      </c>
      <c r="F25">
        <v>17.007999999999999</v>
      </c>
      <c r="G25" s="5" t="s">
        <v>88</v>
      </c>
      <c r="H25" t="s">
        <v>85</v>
      </c>
      <c r="J25" t="s">
        <v>22</v>
      </c>
      <c r="K25" t="s">
        <v>33</v>
      </c>
      <c r="L25">
        <v>24</v>
      </c>
      <c r="M25" s="1">
        <v>44807</v>
      </c>
      <c r="N25" s="2">
        <v>44807</v>
      </c>
      <c r="P25" t="s">
        <v>26</v>
      </c>
      <c r="R25" t="s">
        <v>23</v>
      </c>
      <c r="T25" t="s">
        <v>24</v>
      </c>
      <c r="U25" t="s">
        <v>24</v>
      </c>
      <c r="V25" t="s">
        <v>34</v>
      </c>
      <c r="X25" t="s">
        <v>25</v>
      </c>
      <c r="Y25" s="9" t="str">
        <f>IFERROR(IF(MATCH(G25,ChristineList,0)&gt;0,"X",),"")</f>
        <v/>
      </c>
      <c r="Z25" s="9" t="str">
        <f>IFERROR(IF(MATCH(G25,MartinList,0)&gt;0,"X",),"")</f>
        <v>X</v>
      </c>
      <c r="AA25" s="9" t="str">
        <f>IFERROR(IF(MATCH(G25,NeilList,0)&gt;0,"X",),"")</f>
        <v>X</v>
      </c>
    </row>
    <row r="26" spans="1:27" x14ac:dyDescent="0.4">
      <c r="A26">
        <f>COUNT($A$3:A25)+1</f>
        <v>23</v>
      </c>
      <c r="B26" t="s">
        <v>89</v>
      </c>
      <c r="C26" t="s">
        <v>37</v>
      </c>
      <c r="D26" t="s">
        <v>81</v>
      </c>
      <c r="E26" t="s">
        <v>90</v>
      </c>
      <c r="F26">
        <v>25.001000000000001</v>
      </c>
      <c r="G26" s="5" t="s">
        <v>91</v>
      </c>
      <c r="H26" t="s">
        <v>92</v>
      </c>
      <c r="J26" t="s">
        <v>22</v>
      </c>
      <c r="K26" t="s">
        <v>33</v>
      </c>
      <c r="L26">
        <v>24</v>
      </c>
      <c r="M26" s="1">
        <v>44807</v>
      </c>
      <c r="N26" s="2">
        <v>44807</v>
      </c>
      <c r="P26" t="s">
        <v>26</v>
      </c>
      <c r="R26" t="s">
        <v>23</v>
      </c>
      <c r="T26" t="s">
        <v>24</v>
      </c>
      <c r="U26" t="s">
        <v>35</v>
      </c>
      <c r="V26" t="s">
        <v>34</v>
      </c>
      <c r="X26" t="s">
        <v>25</v>
      </c>
      <c r="Y26" s="9" t="str">
        <f>IFERROR(IF(MATCH(G26,ChristineList,0)&gt;0,"X",),"")</f>
        <v>X</v>
      </c>
      <c r="Z26" s="9" t="str">
        <f>IFERROR(IF(MATCH(G26,MartinList,0)&gt;0,"X",),"")</f>
        <v>X</v>
      </c>
      <c r="AA26" s="9" t="str">
        <f>IFERROR(IF(MATCH(G26,NeilList,0)&gt;0,"X",),"")</f>
        <v>X</v>
      </c>
    </row>
    <row r="27" spans="1:27" x14ac:dyDescent="0.4">
      <c r="A27">
        <f>COUNT($A$3:A26)+1</f>
        <v>24</v>
      </c>
      <c r="B27" t="s">
        <v>94</v>
      </c>
      <c r="C27" t="s">
        <v>37</v>
      </c>
      <c r="D27" t="s">
        <v>81</v>
      </c>
      <c r="E27" t="s">
        <v>95</v>
      </c>
      <c r="F27">
        <v>32.017000000000003</v>
      </c>
      <c r="G27" s="5" t="s">
        <v>96</v>
      </c>
      <c r="H27" t="s">
        <v>85</v>
      </c>
      <c r="J27" t="s">
        <v>22</v>
      </c>
      <c r="K27" t="s">
        <v>33</v>
      </c>
      <c r="L27">
        <v>24</v>
      </c>
      <c r="M27" s="1">
        <v>44807</v>
      </c>
      <c r="N27" s="2">
        <v>44807</v>
      </c>
      <c r="P27" t="s">
        <v>26</v>
      </c>
      <c r="R27" t="s">
        <v>23</v>
      </c>
      <c r="T27" t="s">
        <v>24</v>
      </c>
      <c r="U27" t="s">
        <v>24</v>
      </c>
      <c r="V27" t="s">
        <v>34</v>
      </c>
      <c r="X27" t="s">
        <v>25</v>
      </c>
      <c r="Y27" s="9" t="str">
        <f>IFERROR(IF(MATCH(G27,ChristineList,0)&gt;0,"X",),"")</f>
        <v/>
      </c>
      <c r="Z27" s="9" t="str">
        <f>IFERROR(IF(MATCH(G27,MartinList,0)&gt;0,"X",),"")</f>
        <v/>
      </c>
      <c r="AA27" s="9" t="str">
        <f>IFERROR(IF(MATCH(G27,NeilList,0)&gt;0,"X",),"")</f>
        <v>X</v>
      </c>
    </row>
    <row r="28" spans="1:27" x14ac:dyDescent="0.4">
      <c r="A28">
        <f>COUNT($A$3:A27)+1</f>
        <v>25</v>
      </c>
      <c r="B28" t="s">
        <v>97</v>
      </c>
      <c r="C28" t="s">
        <v>37</v>
      </c>
      <c r="D28" t="s">
        <v>81</v>
      </c>
      <c r="E28" t="s">
        <v>98</v>
      </c>
      <c r="F28">
        <v>35.118000000000002</v>
      </c>
      <c r="G28" s="5" t="s">
        <v>99</v>
      </c>
      <c r="H28" t="s">
        <v>100</v>
      </c>
      <c r="J28" t="s">
        <v>22</v>
      </c>
      <c r="K28" t="s">
        <v>33</v>
      </c>
      <c r="L28">
        <v>24</v>
      </c>
      <c r="M28" s="1">
        <v>44807</v>
      </c>
      <c r="N28" s="2">
        <v>44807</v>
      </c>
      <c r="P28" t="s">
        <v>26</v>
      </c>
      <c r="R28" t="s">
        <v>23</v>
      </c>
      <c r="T28" t="s">
        <v>24</v>
      </c>
      <c r="U28" t="s">
        <v>24</v>
      </c>
      <c r="V28" t="s">
        <v>34</v>
      </c>
      <c r="X28" t="s">
        <v>25</v>
      </c>
      <c r="Y28" s="9" t="str">
        <f>IFERROR(IF(MATCH(G28,ChristineList,0)&gt;0,"X",),"")</f>
        <v/>
      </c>
      <c r="Z28" s="9" t="str">
        <f>IFERROR(IF(MATCH(G28,MartinList,0)&gt;0,"X",),"")</f>
        <v>X</v>
      </c>
      <c r="AA28" s="9" t="str">
        <f>IFERROR(IF(MATCH(G28,NeilList,0)&gt;0,"X",),"")</f>
        <v>X</v>
      </c>
    </row>
    <row r="29" spans="1:27" x14ac:dyDescent="0.4">
      <c r="A29">
        <f>COUNT($A$3:A28)+1</f>
        <v>26</v>
      </c>
      <c r="B29" t="s">
        <v>101</v>
      </c>
      <c r="C29" t="s">
        <v>37</v>
      </c>
      <c r="D29" t="s">
        <v>81</v>
      </c>
      <c r="E29" t="s">
        <v>102</v>
      </c>
      <c r="F29">
        <v>41.002000000000002</v>
      </c>
      <c r="G29" s="5" t="s">
        <v>103</v>
      </c>
      <c r="H29" t="s">
        <v>85</v>
      </c>
      <c r="J29" t="s">
        <v>22</v>
      </c>
      <c r="K29" t="s">
        <v>33</v>
      </c>
      <c r="L29">
        <v>24</v>
      </c>
      <c r="M29" s="1">
        <v>44807</v>
      </c>
      <c r="N29" s="2">
        <v>44807</v>
      </c>
      <c r="P29" t="s">
        <v>26</v>
      </c>
      <c r="R29" t="s">
        <v>23</v>
      </c>
      <c r="T29" t="s">
        <v>24</v>
      </c>
      <c r="U29" t="s">
        <v>24</v>
      </c>
      <c r="V29" t="s">
        <v>34</v>
      </c>
      <c r="X29" t="s">
        <v>25</v>
      </c>
      <c r="Y29" s="9" t="str">
        <f>IFERROR(IF(MATCH(G29,ChristineList,0)&gt;0,"X",),"")</f>
        <v>X</v>
      </c>
      <c r="Z29" s="9" t="str">
        <f>IFERROR(IF(MATCH(G29,MartinList,0)&gt;0,"X",),"")</f>
        <v>X</v>
      </c>
      <c r="AA29" s="9" t="str">
        <f>IFERROR(IF(MATCH(G29,NeilList,0)&gt;0,"X",),"")</f>
        <v>X</v>
      </c>
    </row>
    <row r="30" spans="1:27" x14ac:dyDescent="0.4">
      <c r="A30">
        <f>COUNT($A$3:A29)+1</f>
        <v>27</v>
      </c>
      <c r="B30" t="s">
        <v>105</v>
      </c>
      <c r="C30" t="s">
        <v>37</v>
      </c>
      <c r="D30" t="s">
        <v>81</v>
      </c>
      <c r="E30" t="s">
        <v>106</v>
      </c>
      <c r="F30">
        <v>45.043999999999997</v>
      </c>
      <c r="G30" s="5" t="s">
        <v>107</v>
      </c>
      <c r="H30" t="s">
        <v>108</v>
      </c>
      <c r="J30" t="s">
        <v>22</v>
      </c>
      <c r="K30" t="s">
        <v>33</v>
      </c>
      <c r="L30">
        <v>24</v>
      </c>
      <c r="M30" s="1">
        <v>44807</v>
      </c>
      <c r="N30" s="2">
        <v>44807</v>
      </c>
      <c r="P30" t="s">
        <v>26</v>
      </c>
      <c r="R30" t="s">
        <v>23</v>
      </c>
      <c r="T30" t="s">
        <v>24</v>
      </c>
      <c r="U30" t="s">
        <v>24</v>
      </c>
      <c r="V30" t="s">
        <v>34</v>
      </c>
      <c r="X30" t="s">
        <v>25</v>
      </c>
      <c r="Y30" s="9" t="str">
        <f>IFERROR(IF(MATCH(G30,ChristineList,0)&gt;0,"X",),"")</f>
        <v/>
      </c>
      <c r="Z30" s="9" t="str">
        <f>IFERROR(IF(MATCH(G30,MartinList,0)&gt;0,"X",),"")</f>
        <v/>
      </c>
      <c r="AA30" s="9" t="str">
        <f>IFERROR(IF(MATCH(G30,NeilList,0)&gt;0,"X",),"")</f>
        <v>X</v>
      </c>
    </row>
    <row r="31" spans="1:27" x14ac:dyDescent="0.4">
      <c r="A31">
        <f>COUNT($A$3:A30)+1</f>
        <v>28</v>
      </c>
      <c r="D31" t="s">
        <v>81</v>
      </c>
      <c r="E31" t="s">
        <v>110</v>
      </c>
      <c r="F31">
        <v>49.012999999999998</v>
      </c>
      <c r="G31" s="5" t="s">
        <v>353</v>
      </c>
      <c r="H31" t="s">
        <v>354</v>
      </c>
      <c r="K31" t="str">
        <f>INDEX(MGrid,MATCH(G31,MartinList,0))</f>
        <v>SP94150689</v>
      </c>
      <c r="M31" s="1"/>
      <c r="N31" s="2"/>
      <c r="P31" t="s">
        <v>26</v>
      </c>
      <c r="Y31" s="9" t="str">
        <f>IFERROR(IF(MATCH(G31,ChristineList,0)&gt;0,"X",),"")</f>
        <v/>
      </c>
      <c r="Z31" s="9" t="str">
        <f>IFERROR(IF(MATCH(G31,MartinList,0)&gt;0,"X",),"")</f>
        <v>X</v>
      </c>
      <c r="AA31" s="9" t="str">
        <f>IFERROR(IF(MATCH(G31,NeilList,0)&gt;0,"X",),"")</f>
        <v/>
      </c>
    </row>
    <row r="32" spans="1:27" x14ac:dyDescent="0.4">
      <c r="A32">
        <f>COUNT($A$3:A31)+1</f>
        <v>29</v>
      </c>
      <c r="B32" t="s">
        <v>109</v>
      </c>
      <c r="C32" t="s">
        <v>37</v>
      </c>
      <c r="D32" t="s">
        <v>81</v>
      </c>
      <c r="E32" t="s">
        <v>110</v>
      </c>
      <c r="F32">
        <v>49.039000000000001</v>
      </c>
      <c r="G32" s="5" t="s">
        <v>111</v>
      </c>
      <c r="H32" t="s">
        <v>112</v>
      </c>
      <c r="J32" t="s">
        <v>22</v>
      </c>
      <c r="K32" t="s">
        <v>33</v>
      </c>
      <c r="L32">
        <v>24</v>
      </c>
      <c r="M32" s="1">
        <v>44807</v>
      </c>
      <c r="N32" s="2">
        <v>44807</v>
      </c>
      <c r="P32" t="s">
        <v>26</v>
      </c>
      <c r="R32" t="s">
        <v>23</v>
      </c>
      <c r="T32" t="s">
        <v>24</v>
      </c>
      <c r="U32" t="s">
        <v>24</v>
      </c>
      <c r="V32" t="s">
        <v>34</v>
      </c>
      <c r="X32" t="s">
        <v>25</v>
      </c>
      <c r="Y32" s="9" t="str">
        <f>IFERROR(IF(MATCH(G32,ChristineList,0)&gt;0,"X",),"")</f>
        <v/>
      </c>
      <c r="Z32" s="9" t="str">
        <f>IFERROR(IF(MATCH(G32,MartinList,0)&gt;0,"X",),"")</f>
        <v/>
      </c>
      <c r="AA32" s="9" t="str">
        <f>IFERROR(IF(MATCH(G32,NeilList,0)&gt;0,"X",),"")</f>
        <v>X</v>
      </c>
    </row>
    <row r="33" spans="1:27" x14ac:dyDescent="0.4">
      <c r="A33">
        <f>COUNT($A$3:A32)+1</f>
        <v>30</v>
      </c>
      <c r="B33" t="s">
        <v>113</v>
      </c>
      <c r="C33" t="s">
        <v>37</v>
      </c>
      <c r="D33" t="s">
        <v>81</v>
      </c>
      <c r="E33" t="s">
        <v>110</v>
      </c>
      <c r="F33">
        <v>49.136000000000003</v>
      </c>
      <c r="G33" s="5" t="s">
        <v>114</v>
      </c>
      <c r="H33" t="s">
        <v>85</v>
      </c>
      <c r="J33" t="s">
        <v>22</v>
      </c>
      <c r="K33" t="s">
        <v>33</v>
      </c>
      <c r="L33">
        <v>24</v>
      </c>
      <c r="M33" s="1">
        <v>44807</v>
      </c>
      <c r="N33" s="2">
        <v>44807</v>
      </c>
      <c r="P33">
        <v>1</v>
      </c>
      <c r="R33" t="s">
        <v>23</v>
      </c>
      <c r="T33" t="s">
        <v>24</v>
      </c>
      <c r="U33" t="s">
        <v>24</v>
      </c>
      <c r="V33" t="s">
        <v>34</v>
      </c>
      <c r="W33" t="s">
        <v>115</v>
      </c>
      <c r="X33" t="s">
        <v>25</v>
      </c>
      <c r="Y33" s="9" t="str">
        <f>IFERROR(IF(MATCH(G33,ChristineList,0)&gt;0,"X",),"")</f>
        <v/>
      </c>
      <c r="Z33" s="9" t="str">
        <f>IFERROR(IF(MATCH(G33,MartinList,0)&gt;0,"X",),"")</f>
        <v/>
      </c>
      <c r="AA33" s="9" t="str">
        <f>IFERROR(IF(MATCH(G33,NeilList,0)&gt;0,"X",),"")</f>
        <v>X</v>
      </c>
    </row>
    <row r="34" spans="1:27" x14ac:dyDescent="0.4">
      <c r="A34">
        <f>COUNT($A$3:A33)+1</f>
        <v>31</v>
      </c>
      <c r="B34" t="s">
        <v>117</v>
      </c>
      <c r="C34" t="s">
        <v>37</v>
      </c>
      <c r="D34" t="s">
        <v>81</v>
      </c>
      <c r="E34" t="s">
        <v>110</v>
      </c>
      <c r="F34">
        <v>49.149000000000001</v>
      </c>
      <c r="G34" s="5" t="s">
        <v>118</v>
      </c>
      <c r="H34" t="s">
        <v>85</v>
      </c>
      <c r="J34" t="s">
        <v>22</v>
      </c>
      <c r="K34" t="s">
        <v>33</v>
      </c>
      <c r="L34">
        <v>24</v>
      </c>
      <c r="M34" s="1">
        <v>44807</v>
      </c>
      <c r="N34" s="2">
        <v>44807</v>
      </c>
      <c r="P34" t="s">
        <v>26</v>
      </c>
      <c r="R34" t="s">
        <v>23</v>
      </c>
      <c r="T34" t="s">
        <v>24</v>
      </c>
      <c r="U34" t="s">
        <v>24</v>
      </c>
      <c r="V34" t="s">
        <v>34</v>
      </c>
      <c r="W34" t="s">
        <v>119</v>
      </c>
      <c r="X34" t="s">
        <v>25</v>
      </c>
      <c r="Y34" s="9" t="str">
        <f>IFERROR(IF(MATCH(G34,ChristineList,0)&gt;0,"X",),"")</f>
        <v/>
      </c>
      <c r="Z34" s="9" t="str">
        <f>IFERROR(IF(MATCH(G34,MartinList,0)&gt;0,"X",),"")</f>
        <v/>
      </c>
      <c r="AA34" s="9" t="str">
        <f>IFERROR(IF(MATCH(G34,NeilList,0)&gt;0,"X",),"")</f>
        <v>X</v>
      </c>
    </row>
    <row r="35" spans="1:27" x14ac:dyDescent="0.4">
      <c r="A35">
        <f>COUNT($A$3:A34)+1</f>
        <v>32</v>
      </c>
      <c r="B35" t="s">
        <v>120</v>
      </c>
      <c r="C35" t="s">
        <v>37</v>
      </c>
      <c r="D35" t="s">
        <v>81</v>
      </c>
      <c r="E35" t="s">
        <v>110</v>
      </c>
      <c r="F35">
        <v>49.165999999999997</v>
      </c>
      <c r="G35" s="5" t="s">
        <v>121</v>
      </c>
      <c r="H35" t="s">
        <v>85</v>
      </c>
      <c r="J35" t="s">
        <v>22</v>
      </c>
      <c r="K35" t="s">
        <v>33</v>
      </c>
      <c r="L35">
        <v>24</v>
      </c>
      <c r="M35" s="1">
        <v>44807</v>
      </c>
      <c r="N35" s="2">
        <v>44807</v>
      </c>
      <c r="P35" t="s">
        <v>26</v>
      </c>
      <c r="R35" t="s">
        <v>23</v>
      </c>
      <c r="T35" t="s">
        <v>24</v>
      </c>
      <c r="U35" t="s">
        <v>24</v>
      </c>
      <c r="V35" t="s">
        <v>34</v>
      </c>
      <c r="X35" t="s">
        <v>25</v>
      </c>
      <c r="Y35" s="9" t="str">
        <f>IFERROR(IF(MATCH(G35,ChristineList,0)&gt;0,"X",),"")</f>
        <v/>
      </c>
      <c r="Z35" s="9" t="str">
        <f>IFERROR(IF(MATCH(G35,MartinList,0)&gt;0,"X",),"")</f>
        <v/>
      </c>
      <c r="AA35" s="9" t="str">
        <f>IFERROR(IF(MATCH(G35,NeilList,0)&gt;0,"X",),"")</f>
        <v>X</v>
      </c>
    </row>
    <row r="36" spans="1:27" x14ac:dyDescent="0.4">
      <c r="A36">
        <f>COUNT($A$3:A35)+1</f>
        <v>33</v>
      </c>
      <c r="B36" t="s">
        <v>122</v>
      </c>
      <c r="C36" t="s">
        <v>37</v>
      </c>
      <c r="D36" t="s">
        <v>81</v>
      </c>
      <c r="E36" t="s">
        <v>110</v>
      </c>
      <c r="F36">
        <v>49.313000000000002</v>
      </c>
      <c r="G36" s="5" t="s">
        <v>123</v>
      </c>
      <c r="H36" t="s">
        <v>85</v>
      </c>
      <c r="J36" t="s">
        <v>22</v>
      </c>
      <c r="K36" t="s">
        <v>43</v>
      </c>
      <c r="L36">
        <v>24</v>
      </c>
      <c r="M36" s="1">
        <v>44807</v>
      </c>
      <c r="N36" s="2">
        <v>44807</v>
      </c>
      <c r="P36" t="s">
        <v>26</v>
      </c>
      <c r="R36" t="s">
        <v>23</v>
      </c>
      <c r="T36" t="s">
        <v>44</v>
      </c>
      <c r="U36" t="s">
        <v>24</v>
      </c>
      <c r="V36" t="s">
        <v>34</v>
      </c>
      <c r="X36" t="s">
        <v>25</v>
      </c>
      <c r="Y36" s="9" t="str">
        <f>IFERROR(IF(MATCH(G36,ChristineList,0)&gt;0,"X",),"")</f>
        <v>X</v>
      </c>
      <c r="Z36" s="9" t="str">
        <f>IFERROR(IF(MATCH(G36,MartinList,0)&gt;0,"X",),"")</f>
        <v>X</v>
      </c>
      <c r="AA36" s="9" t="str">
        <f>IFERROR(IF(MATCH(G36,NeilList,0)&gt;0,"X",),"")</f>
        <v/>
      </c>
    </row>
    <row r="37" spans="1:27" x14ac:dyDescent="0.4">
      <c r="A37">
        <f>COUNT($A$3:A36)+1</f>
        <v>34</v>
      </c>
      <c r="D37" t="s">
        <v>81</v>
      </c>
      <c r="E37" t="s">
        <v>110</v>
      </c>
      <c r="F37">
        <v>49.188000000000002</v>
      </c>
      <c r="G37" s="5" t="s">
        <v>359</v>
      </c>
      <c r="H37" t="s">
        <v>360</v>
      </c>
      <c r="K37" t="str">
        <f>INDEX(MGrid,MATCH(G37,MartinList,0))</f>
        <v>SP94150689</v>
      </c>
      <c r="M37" s="1"/>
      <c r="N37" s="2"/>
      <c r="P37" t="s">
        <v>26</v>
      </c>
      <c r="Y37" s="9" t="str">
        <f>IFERROR(IF(MATCH(G37,ChristineList,0)&gt;0,"X",),"")</f>
        <v/>
      </c>
      <c r="Z37" s="9" t="str">
        <f>IFERROR(IF(MATCH(G37,MartinList,0)&gt;0,"X",),"")</f>
        <v>X</v>
      </c>
      <c r="AA37" s="9" t="str">
        <f>IFERROR(IF(MATCH(G37,NeilList,0)&gt;0,"X",),"")</f>
        <v/>
      </c>
    </row>
    <row r="38" spans="1:27" x14ac:dyDescent="0.4">
      <c r="A38">
        <f>COUNT($A$3:A37)+1</f>
        <v>35</v>
      </c>
      <c r="B38" t="s">
        <v>124</v>
      </c>
      <c r="C38" t="s">
        <v>37</v>
      </c>
      <c r="D38" t="s">
        <v>81</v>
      </c>
      <c r="E38" t="s">
        <v>125</v>
      </c>
      <c r="F38">
        <v>62.000999999999998</v>
      </c>
      <c r="G38" s="5" t="s">
        <v>126</v>
      </c>
      <c r="H38" t="s">
        <v>127</v>
      </c>
      <c r="J38" t="s">
        <v>22</v>
      </c>
      <c r="K38" t="s">
        <v>33</v>
      </c>
      <c r="L38">
        <v>24</v>
      </c>
      <c r="M38" s="1">
        <v>44807</v>
      </c>
      <c r="N38" s="2">
        <v>44807</v>
      </c>
      <c r="P38" t="s">
        <v>26</v>
      </c>
      <c r="R38" t="s">
        <v>23</v>
      </c>
      <c r="T38" t="s">
        <v>24</v>
      </c>
      <c r="U38" t="s">
        <v>24</v>
      </c>
      <c r="V38" t="s">
        <v>34</v>
      </c>
      <c r="X38" t="s">
        <v>25</v>
      </c>
      <c r="Y38" s="9" t="str">
        <f>IFERROR(IF(MATCH(G38,ChristineList,0)&gt;0,"X",),"")</f>
        <v/>
      </c>
      <c r="Z38" s="9" t="str">
        <f>IFERROR(IF(MATCH(G38,MartinList,0)&gt;0,"X",),"")</f>
        <v/>
      </c>
      <c r="AA38" s="9" t="str">
        <f>IFERROR(IF(MATCH(G38,NeilList,0)&gt;0,"X",),"")</f>
        <v>X</v>
      </c>
    </row>
    <row r="39" spans="1:27" x14ac:dyDescent="0.4">
      <c r="A39">
        <f>COUNT($A$3:A38)+1</f>
        <v>36</v>
      </c>
      <c r="B39" t="s">
        <v>128</v>
      </c>
      <c r="C39" t="s">
        <v>37</v>
      </c>
      <c r="D39" t="s">
        <v>81</v>
      </c>
      <c r="E39" t="s">
        <v>129</v>
      </c>
      <c r="F39">
        <v>63.027999999999999</v>
      </c>
      <c r="G39" s="5" t="s">
        <v>130</v>
      </c>
      <c r="H39" t="s">
        <v>131</v>
      </c>
      <c r="J39" t="s">
        <v>22</v>
      </c>
      <c r="K39" t="s">
        <v>33</v>
      </c>
      <c r="L39">
        <v>24</v>
      </c>
      <c r="M39" s="1">
        <v>44807</v>
      </c>
      <c r="N39" s="2">
        <v>44807</v>
      </c>
      <c r="P39" t="s">
        <v>26</v>
      </c>
      <c r="R39" t="s">
        <v>23</v>
      </c>
      <c r="T39" t="s">
        <v>24</v>
      </c>
      <c r="U39" t="s">
        <v>24</v>
      </c>
      <c r="V39" t="s">
        <v>34</v>
      </c>
      <c r="X39" t="s">
        <v>25</v>
      </c>
      <c r="Y39" s="9" t="str">
        <f>IFERROR(IF(MATCH(G39,ChristineList,0)&gt;0,"X",),"")</f>
        <v/>
      </c>
      <c r="Z39" s="9" t="str">
        <f>IFERROR(IF(MATCH(G39,MartinList,0)&gt;0,"X",),"")</f>
        <v>X</v>
      </c>
      <c r="AA39" s="9" t="str">
        <f>IFERROR(IF(MATCH(G39,NeilList,0)&gt;0,"X",),"")</f>
        <v>X</v>
      </c>
    </row>
    <row r="40" spans="1:27" x14ac:dyDescent="0.4">
      <c r="A40">
        <f>COUNT($A$3:A39)+1</f>
        <v>37</v>
      </c>
      <c r="B40" t="s">
        <v>132</v>
      </c>
      <c r="C40" t="s">
        <v>37</v>
      </c>
      <c r="D40" t="s">
        <v>81</v>
      </c>
      <c r="E40" t="s">
        <v>129</v>
      </c>
      <c r="F40">
        <v>63.073999999999998</v>
      </c>
      <c r="G40" s="5" t="s">
        <v>133</v>
      </c>
      <c r="H40" t="s">
        <v>85</v>
      </c>
      <c r="J40" t="s">
        <v>22</v>
      </c>
      <c r="K40" t="s">
        <v>33</v>
      </c>
      <c r="L40">
        <v>24</v>
      </c>
      <c r="M40" s="1">
        <v>44807</v>
      </c>
      <c r="N40" s="2">
        <v>44807</v>
      </c>
      <c r="P40" t="s">
        <v>26</v>
      </c>
      <c r="R40" t="s">
        <v>23</v>
      </c>
      <c r="T40" t="s">
        <v>24</v>
      </c>
      <c r="U40" t="s">
        <v>24</v>
      </c>
      <c r="V40" t="s">
        <v>34</v>
      </c>
      <c r="X40" t="s">
        <v>25</v>
      </c>
      <c r="Y40" s="9" t="str">
        <f>IFERROR(IF(MATCH(G40,ChristineList,0)&gt;0,"X",),"")</f>
        <v/>
      </c>
      <c r="Z40" s="9" t="str">
        <f>IFERROR(IF(MATCH(G40,MartinList,0)&gt;0,"X",),"")</f>
        <v/>
      </c>
      <c r="AA40" s="9" t="str">
        <f>IFERROR(IF(MATCH(G40,NeilList,0)&gt;0,"X",),"")</f>
        <v>X</v>
      </c>
    </row>
    <row r="41" spans="1:27" x14ac:dyDescent="0.4">
      <c r="A41">
        <f>COUNT($A$3:A40)+1</f>
        <v>38</v>
      </c>
      <c r="B41" t="s">
        <v>134</v>
      </c>
      <c r="C41" t="s">
        <v>37</v>
      </c>
      <c r="D41" t="s">
        <v>81</v>
      </c>
      <c r="E41" t="s">
        <v>129</v>
      </c>
      <c r="F41">
        <v>63.088999999999999</v>
      </c>
      <c r="G41" s="5" t="s">
        <v>135</v>
      </c>
      <c r="H41" t="s">
        <v>85</v>
      </c>
      <c r="J41" t="s">
        <v>22</v>
      </c>
      <c r="K41" t="s">
        <v>33</v>
      </c>
      <c r="L41">
        <v>24</v>
      </c>
      <c r="M41" s="1">
        <v>44807</v>
      </c>
      <c r="N41" s="2">
        <v>44807</v>
      </c>
      <c r="P41" t="s">
        <v>26</v>
      </c>
      <c r="R41" t="s">
        <v>23</v>
      </c>
      <c r="T41" t="s">
        <v>24</v>
      </c>
      <c r="U41" t="s">
        <v>24</v>
      </c>
      <c r="V41" t="s">
        <v>34</v>
      </c>
      <c r="X41" t="s">
        <v>25</v>
      </c>
      <c r="Y41" s="9" t="str">
        <f>IFERROR(IF(MATCH(G41,ChristineList,0)&gt;0,"X",),"")</f>
        <v/>
      </c>
      <c r="Z41" s="9" t="str">
        <f>IFERROR(IF(MATCH(G41,MartinList,0)&gt;0,"X",),"")</f>
        <v>X</v>
      </c>
      <c r="AA41" s="9" t="str">
        <f>IFERROR(IF(MATCH(G41,NeilList,0)&gt;0,"X",),"")</f>
        <v>X</v>
      </c>
    </row>
    <row r="42" spans="1:27" x14ac:dyDescent="0.4">
      <c r="A42">
        <f>COUNT($A$3:A41)+1</f>
        <v>39</v>
      </c>
      <c r="B42" t="s">
        <v>136</v>
      </c>
      <c r="C42" t="s">
        <v>37</v>
      </c>
      <c r="D42" t="s">
        <v>81</v>
      </c>
      <c r="E42" t="s">
        <v>129</v>
      </c>
      <c r="F42">
        <v>63.094999999999999</v>
      </c>
      <c r="G42" s="5" t="s">
        <v>137</v>
      </c>
      <c r="H42" t="s">
        <v>85</v>
      </c>
      <c r="J42" t="s">
        <v>22</v>
      </c>
      <c r="K42" t="s">
        <v>33</v>
      </c>
      <c r="L42">
        <v>24</v>
      </c>
      <c r="M42" s="1">
        <v>44807</v>
      </c>
      <c r="N42" s="2">
        <v>44807</v>
      </c>
      <c r="P42" t="s">
        <v>26</v>
      </c>
      <c r="R42" t="s">
        <v>23</v>
      </c>
      <c r="T42" t="s">
        <v>24</v>
      </c>
      <c r="U42" t="s">
        <v>24</v>
      </c>
      <c r="V42" t="s">
        <v>34</v>
      </c>
      <c r="X42" t="s">
        <v>25</v>
      </c>
      <c r="Y42" s="9" t="str">
        <f>IFERROR(IF(MATCH(G42,ChristineList,0)&gt;0,"X",),"")</f>
        <v/>
      </c>
      <c r="Z42" s="9" t="str">
        <f>IFERROR(IF(MATCH(G42,MartinList,0)&gt;0,"X",),"")</f>
        <v>X</v>
      </c>
      <c r="AA42" s="9" t="str">
        <f>IFERROR(IF(MATCH(G42,NeilList,0)&gt;0,"X",),"")</f>
        <v>X</v>
      </c>
    </row>
    <row r="43" spans="1:27" x14ac:dyDescent="0.4">
      <c r="A43">
        <f>COUNT($A$3:A42)+1</f>
        <v>40</v>
      </c>
      <c r="B43" t="s">
        <v>138</v>
      </c>
      <c r="C43" t="s">
        <v>37</v>
      </c>
      <c r="D43" t="s">
        <v>81</v>
      </c>
      <c r="E43" t="s">
        <v>129</v>
      </c>
      <c r="F43">
        <v>63.115000000000002</v>
      </c>
      <c r="G43" s="5" t="s">
        <v>139</v>
      </c>
      <c r="H43" t="s">
        <v>140</v>
      </c>
      <c r="J43" t="s">
        <v>22</v>
      </c>
      <c r="K43" t="s">
        <v>33</v>
      </c>
      <c r="L43">
        <v>24</v>
      </c>
      <c r="M43" s="1">
        <v>44807</v>
      </c>
      <c r="N43" s="2">
        <v>44807</v>
      </c>
      <c r="P43" t="s">
        <v>26</v>
      </c>
      <c r="R43" t="s">
        <v>23</v>
      </c>
      <c r="T43" t="s">
        <v>24</v>
      </c>
      <c r="U43" t="s">
        <v>24</v>
      </c>
      <c r="V43" t="s">
        <v>34</v>
      </c>
      <c r="X43" t="s">
        <v>25</v>
      </c>
      <c r="Y43" s="9" t="str">
        <f>IFERROR(IF(MATCH(G43,ChristineList,0)&gt;0,"X",),"")</f>
        <v/>
      </c>
      <c r="Z43" s="9" t="str">
        <f>IFERROR(IF(MATCH(G43,MartinList,0)&gt;0,"X",),"")</f>
        <v/>
      </c>
      <c r="AA43" s="9" t="str">
        <f>IFERROR(IF(MATCH(G43,NeilList,0)&gt;0,"X",),"")</f>
        <v>X</v>
      </c>
    </row>
    <row r="44" spans="1:27" x14ac:dyDescent="0.4">
      <c r="A44">
        <f>COUNT($A$3:A43)+1</f>
        <v>41</v>
      </c>
      <c r="D44" t="s">
        <v>81</v>
      </c>
      <c r="E44" t="s">
        <v>142</v>
      </c>
      <c r="F44">
        <v>65.001999999999995</v>
      </c>
      <c r="G44" s="5" t="s">
        <v>303</v>
      </c>
      <c r="H44" t="s">
        <v>304</v>
      </c>
      <c r="K44" t="str">
        <f>INDEX(MGrid,MATCH(G44,MartinList,0))</f>
        <v>SP94150689</v>
      </c>
      <c r="M44" s="1"/>
      <c r="N44" s="2"/>
      <c r="P44" t="s">
        <v>26</v>
      </c>
      <c r="Y44" s="9" t="str">
        <f>IFERROR(IF(MATCH(G44,ChristineList,0)&gt;0,"X",),"")</f>
        <v/>
      </c>
      <c r="Z44" s="9" t="str">
        <f>IFERROR(IF(MATCH(G44,MartinList,0)&gt;0,"X",),"")</f>
        <v>X</v>
      </c>
      <c r="AA44" s="9" t="str">
        <f>IFERROR(IF(MATCH(G44,NeilList,0)&gt;0,"X",),"")</f>
        <v/>
      </c>
    </row>
    <row r="45" spans="1:27" x14ac:dyDescent="0.4">
      <c r="A45">
        <f>COUNT($A$3:A44)+1</f>
        <v>42</v>
      </c>
      <c r="B45" t="s">
        <v>141</v>
      </c>
      <c r="C45" t="s">
        <v>37</v>
      </c>
      <c r="D45" t="s">
        <v>81</v>
      </c>
      <c r="E45" t="s">
        <v>142</v>
      </c>
      <c r="F45">
        <v>65.007000000000005</v>
      </c>
      <c r="G45" s="5" t="s">
        <v>143</v>
      </c>
      <c r="H45" t="s">
        <v>144</v>
      </c>
      <c r="J45" t="s">
        <v>22</v>
      </c>
      <c r="K45" t="s">
        <v>33</v>
      </c>
      <c r="L45">
        <v>24</v>
      </c>
      <c r="M45" s="1">
        <v>44807</v>
      </c>
      <c r="N45" s="2">
        <v>44807</v>
      </c>
      <c r="P45" t="s">
        <v>26</v>
      </c>
      <c r="R45" t="s">
        <v>23</v>
      </c>
      <c r="T45" t="s">
        <v>24</v>
      </c>
      <c r="U45" t="s">
        <v>24</v>
      </c>
      <c r="V45" t="s">
        <v>34</v>
      </c>
      <c r="X45" t="s">
        <v>25</v>
      </c>
      <c r="Y45" s="9" t="str">
        <f>IFERROR(IF(MATCH(G45,ChristineList,0)&gt;0,"X",),"")</f>
        <v/>
      </c>
      <c r="Z45" s="9" t="str">
        <f>IFERROR(IF(MATCH(G45,MartinList,0)&gt;0,"X",),"")</f>
        <v/>
      </c>
      <c r="AA45" s="9" t="str">
        <f>IFERROR(IF(MATCH(G45,NeilList,0)&gt;0,"X",),"")</f>
        <v>X</v>
      </c>
    </row>
    <row r="46" spans="1:27" x14ac:dyDescent="0.4">
      <c r="A46">
        <f>COUNT($A$3:A45)+1</f>
        <v>43</v>
      </c>
      <c r="B46" t="s">
        <v>145</v>
      </c>
      <c r="C46" t="s">
        <v>37</v>
      </c>
      <c r="D46" t="s">
        <v>81</v>
      </c>
      <c r="E46" t="s">
        <v>146</v>
      </c>
      <c r="F46">
        <v>70.028999999999996</v>
      </c>
      <c r="G46" s="5" t="s">
        <v>147</v>
      </c>
      <c r="H46" t="s">
        <v>148</v>
      </c>
      <c r="J46" t="s">
        <v>22</v>
      </c>
      <c r="K46" t="s">
        <v>33</v>
      </c>
      <c r="L46">
        <v>24</v>
      </c>
      <c r="M46" s="1">
        <v>44807</v>
      </c>
      <c r="N46" s="2">
        <v>44807</v>
      </c>
      <c r="P46" t="s">
        <v>26</v>
      </c>
      <c r="R46" t="s">
        <v>23</v>
      </c>
      <c r="T46" t="s">
        <v>24</v>
      </c>
      <c r="U46" t="s">
        <v>24</v>
      </c>
      <c r="V46" t="s">
        <v>34</v>
      </c>
      <c r="X46" t="s">
        <v>25</v>
      </c>
      <c r="Y46" s="9" t="str">
        <f>IFERROR(IF(MATCH(G46,ChristineList,0)&gt;0,"X",),"")</f>
        <v/>
      </c>
      <c r="Z46" s="9" t="str">
        <f>IFERROR(IF(MATCH(G46,MartinList,0)&gt;0,"X",),"")</f>
        <v/>
      </c>
      <c r="AA46" s="9" t="str">
        <f>IFERROR(IF(MATCH(G46,NeilList,0)&gt;0,"X",),"")</f>
        <v>X</v>
      </c>
    </row>
    <row r="47" spans="1:27" x14ac:dyDescent="0.4">
      <c r="A47">
        <f>COUNT($A$3:A46)+1</f>
        <v>44</v>
      </c>
      <c r="B47" t="s">
        <v>149</v>
      </c>
      <c r="C47" t="s">
        <v>37</v>
      </c>
      <c r="D47" t="s">
        <v>81</v>
      </c>
      <c r="E47" t="s">
        <v>146</v>
      </c>
      <c r="F47">
        <v>70.058999999999997</v>
      </c>
      <c r="G47" s="5" t="s">
        <v>150</v>
      </c>
      <c r="H47" t="s">
        <v>151</v>
      </c>
      <c r="J47" t="s">
        <v>22</v>
      </c>
      <c r="K47" t="s">
        <v>33</v>
      </c>
      <c r="L47">
        <v>24</v>
      </c>
      <c r="M47" s="1">
        <v>44807</v>
      </c>
      <c r="N47" s="2">
        <v>44807</v>
      </c>
      <c r="P47" t="s">
        <v>26</v>
      </c>
      <c r="R47" t="s">
        <v>23</v>
      </c>
      <c r="T47" t="s">
        <v>24</v>
      </c>
      <c r="U47" t="s">
        <v>24</v>
      </c>
      <c r="V47" t="s">
        <v>34</v>
      </c>
      <c r="X47" t="s">
        <v>25</v>
      </c>
      <c r="Y47" s="9" t="str">
        <f>IFERROR(IF(MATCH(G47,ChristineList,0)&gt;0,"X",),"")</f>
        <v/>
      </c>
      <c r="Z47" s="9" t="str">
        <f>IFERROR(IF(MATCH(G47,MartinList,0)&gt;0,"X",),"")</f>
        <v>X</v>
      </c>
      <c r="AA47" s="9" t="str">
        <f>IFERROR(IF(MATCH(G47,NeilList,0)&gt;0,"X",),"")</f>
        <v>X</v>
      </c>
    </row>
    <row r="48" spans="1:27" x14ac:dyDescent="0.4">
      <c r="A48">
        <f>COUNT($A$3:A47)+1</f>
        <v>45</v>
      </c>
      <c r="D48" t="s">
        <v>81</v>
      </c>
      <c r="E48" t="s">
        <v>146</v>
      </c>
      <c r="F48">
        <v>70.096999999999994</v>
      </c>
      <c r="G48" s="5" t="s">
        <v>314</v>
      </c>
      <c r="H48" t="s">
        <v>315</v>
      </c>
      <c r="K48" t="str">
        <f>INDEX(MGrid,MATCH(G48,MartinList,0))</f>
        <v>SP94150689</v>
      </c>
      <c r="M48" s="1"/>
      <c r="N48" s="2"/>
      <c r="P48" t="s">
        <v>26</v>
      </c>
      <c r="Y48" s="9" t="str">
        <f>IFERROR(IF(MATCH(G48,ChristineList,0)&gt;0,"X",),"")</f>
        <v/>
      </c>
      <c r="Z48" s="9" t="str">
        <f>IFERROR(IF(MATCH(G48,MartinList,0)&gt;0,"X",),"")</f>
        <v>X</v>
      </c>
      <c r="AA48" s="9" t="str">
        <f>IFERROR(IF(MATCH(G48,NeilList,0)&gt;0,"X",),"")</f>
        <v/>
      </c>
    </row>
    <row r="49" spans="1:27" x14ac:dyDescent="0.4">
      <c r="A49">
        <f>COUNT($A$3:A48)+1</f>
        <v>46</v>
      </c>
      <c r="B49" t="s">
        <v>152</v>
      </c>
      <c r="C49" t="s">
        <v>37</v>
      </c>
      <c r="D49" t="s">
        <v>81</v>
      </c>
      <c r="E49" t="s">
        <v>146</v>
      </c>
      <c r="F49" s="8">
        <v>70.099999999999994</v>
      </c>
      <c r="G49" s="5" t="s">
        <v>153</v>
      </c>
      <c r="H49" t="s">
        <v>154</v>
      </c>
      <c r="J49" t="s">
        <v>22</v>
      </c>
      <c r="K49" t="s">
        <v>33</v>
      </c>
      <c r="L49">
        <v>24</v>
      </c>
      <c r="M49" s="1">
        <v>44807</v>
      </c>
      <c r="N49" s="2">
        <v>44807</v>
      </c>
      <c r="P49" t="s">
        <v>26</v>
      </c>
      <c r="R49" t="s">
        <v>23</v>
      </c>
      <c r="T49" t="s">
        <v>24</v>
      </c>
      <c r="U49" t="s">
        <v>24</v>
      </c>
      <c r="V49" t="s">
        <v>34</v>
      </c>
      <c r="X49" t="s">
        <v>25</v>
      </c>
      <c r="Y49" s="9" t="str">
        <f>IFERROR(IF(MATCH(G49,ChristineList,0)&gt;0,"X",),"")</f>
        <v>X</v>
      </c>
      <c r="Z49" s="9" t="str">
        <f>IFERROR(IF(MATCH(G49,MartinList,0)&gt;0,"X",),"")</f>
        <v>X</v>
      </c>
      <c r="AA49" s="9" t="str">
        <f>IFERROR(IF(MATCH(G49,NeilList,0)&gt;0,"X",),"")</f>
        <v>X</v>
      </c>
    </row>
    <row r="50" spans="1:27" x14ac:dyDescent="0.4">
      <c r="A50">
        <f>COUNT($A$3:A49)+1</f>
        <v>47</v>
      </c>
      <c r="B50" t="s">
        <v>156</v>
      </c>
      <c r="C50" t="s">
        <v>37</v>
      </c>
      <c r="D50" t="s">
        <v>81</v>
      </c>
      <c r="E50" t="s">
        <v>146</v>
      </c>
      <c r="F50">
        <v>70.225999999999999</v>
      </c>
      <c r="G50" s="5" t="s">
        <v>157</v>
      </c>
      <c r="H50" t="s">
        <v>158</v>
      </c>
      <c r="J50" t="s">
        <v>22</v>
      </c>
      <c r="K50" t="s">
        <v>43</v>
      </c>
      <c r="L50">
        <v>24</v>
      </c>
      <c r="M50" s="1">
        <v>44807</v>
      </c>
      <c r="N50" s="2">
        <v>44807</v>
      </c>
      <c r="P50" t="s">
        <v>26</v>
      </c>
      <c r="R50" t="s">
        <v>23</v>
      </c>
      <c r="T50" t="s">
        <v>44</v>
      </c>
      <c r="U50" t="s">
        <v>35</v>
      </c>
      <c r="V50" t="s">
        <v>34</v>
      </c>
      <c r="X50" t="s">
        <v>25</v>
      </c>
      <c r="Y50" s="9" t="str">
        <f>IFERROR(IF(MATCH(G50,ChristineList,0)&gt;0,"X",),"")</f>
        <v>X</v>
      </c>
      <c r="Z50" s="9" t="str">
        <f>IFERROR(IF(MATCH(G50,MartinList,0)&gt;0,"X",),"")</f>
        <v>X</v>
      </c>
      <c r="AA50" s="9" t="str">
        <f>IFERROR(IF(MATCH(G50,NeilList,0)&gt;0,"X",),"")</f>
        <v/>
      </c>
    </row>
    <row r="51" spans="1:27" x14ac:dyDescent="0.4">
      <c r="A51">
        <f>COUNT($A$3:A50)+1</f>
        <v>48</v>
      </c>
      <c r="B51" t="s">
        <v>159</v>
      </c>
      <c r="C51" t="s">
        <v>37</v>
      </c>
      <c r="D51" t="s">
        <v>81</v>
      </c>
      <c r="E51" t="s">
        <v>146</v>
      </c>
      <c r="F51">
        <v>70.234999999999999</v>
      </c>
      <c r="G51" s="5" t="s">
        <v>160</v>
      </c>
      <c r="H51" t="s">
        <v>161</v>
      </c>
      <c r="J51" t="s">
        <v>22</v>
      </c>
      <c r="K51" t="s">
        <v>33</v>
      </c>
      <c r="L51">
        <v>24</v>
      </c>
      <c r="M51" s="1">
        <v>44807</v>
      </c>
      <c r="N51" s="2">
        <v>44807</v>
      </c>
      <c r="P51" t="s">
        <v>26</v>
      </c>
      <c r="R51" t="s">
        <v>23</v>
      </c>
      <c r="T51" t="s">
        <v>24</v>
      </c>
      <c r="U51" t="s">
        <v>24</v>
      </c>
      <c r="V51" t="s">
        <v>34</v>
      </c>
      <c r="X51" t="s">
        <v>25</v>
      </c>
      <c r="Y51" s="9" t="str">
        <f>IFERROR(IF(MATCH(G51,ChristineList,0)&gt;0,"X",),"")</f>
        <v>X</v>
      </c>
      <c r="Z51" s="9" t="str">
        <f>IFERROR(IF(MATCH(G51,MartinList,0)&gt;0,"X",),"")</f>
        <v>X</v>
      </c>
      <c r="AA51" s="9" t="str">
        <f>IFERROR(IF(MATCH(G51,NeilList,0)&gt;0,"X",),"")</f>
        <v>X</v>
      </c>
    </row>
    <row r="52" spans="1:27" x14ac:dyDescent="0.4">
      <c r="A52">
        <f>COUNT($A$3:A51)+1</f>
        <v>49</v>
      </c>
      <c r="B52" t="s">
        <v>163</v>
      </c>
      <c r="C52" t="s">
        <v>37</v>
      </c>
      <c r="D52" t="s">
        <v>81</v>
      </c>
      <c r="E52" t="s">
        <v>146</v>
      </c>
      <c r="F52">
        <v>70.257999999999996</v>
      </c>
      <c r="G52" s="5" t="s">
        <v>164</v>
      </c>
      <c r="H52" t="s">
        <v>165</v>
      </c>
      <c r="J52" t="s">
        <v>22</v>
      </c>
      <c r="K52" t="s">
        <v>33</v>
      </c>
      <c r="L52">
        <v>24</v>
      </c>
      <c r="M52" s="1">
        <v>44807</v>
      </c>
      <c r="N52" s="2">
        <v>44807</v>
      </c>
      <c r="P52" t="s">
        <v>26</v>
      </c>
      <c r="R52" t="s">
        <v>23</v>
      </c>
      <c r="T52" t="s">
        <v>24</v>
      </c>
      <c r="U52" t="s">
        <v>24</v>
      </c>
      <c r="V52" t="s">
        <v>34</v>
      </c>
      <c r="X52" t="s">
        <v>25</v>
      </c>
      <c r="Y52" s="9" t="str">
        <f>IFERROR(IF(MATCH(G52,ChristineList,0)&gt;0,"X",),"")</f>
        <v/>
      </c>
      <c r="Z52" s="9" t="str">
        <f>IFERROR(IF(MATCH(G52,MartinList,0)&gt;0,"X",),"")</f>
        <v/>
      </c>
      <c r="AA52" s="9" t="str">
        <f>IFERROR(IF(MATCH(G52,NeilList,0)&gt;0,"X",),"")</f>
        <v>X</v>
      </c>
    </row>
    <row r="53" spans="1:27" x14ac:dyDescent="0.4">
      <c r="A53">
        <f>COUNT($A$3:A52)+1</f>
        <v>50</v>
      </c>
      <c r="B53" t="s">
        <v>166</v>
      </c>
      <c r="C53" t="s">
        <v>37</v>
      </c>
      <c r="D53" t="s">
        <v>81</v>
      </c>
      <c r="E53" t="s">
        <v>167</v>
      </c>
      <c r="F53">
        <v>72.001999999999995</v>
      </c>
      <c r="G53" s="5" t="s">
        <v>168</v>
      </c>
      <c r="H53" t="s">
        <v>169</v>
      </c>
      <c r="J53" t="s">
        <v>22</v>
      </c>
      <c r="K53" t="s">
        <v>33</v>
      </c>
      <c r="L53">
        <v>24</v>
      </c>
      <c r="M53" s="1">
        <v>44807</v>
      </c>
      <c r="N53" s="2">
        <v>44807</v>
      </c>
      <c r="P53" t="s">
        <v>26</v>
      </c>
      <c r="R53" t="s">
        <v>23</v>
      </c>
      <c r="T53" t="s">
        <v>24</v>
      </c>
      <c r="U53" t="s">
        <v>24</v>
      </c>
      <c r="V53" t="s">
        <v>34</v>
      </c>
      <c r="X53" t="s">
        <v>25</v>
      </c>
      <c r="Y53" s="9" t="str">
        <f>IFERROR(IF(MATCH(G53,ChristineList,0)&gt;0,"X",),"")</f>
        <v/>
      </c>
      <c r="Z53" s="9" t="str">
        <f>IFERROR(IF(MATCH(G53,MartinList,0)&gt;0,"X",),"")</f>
        <v/>
      </c>
      <c r="AA53" s="9" t="str">
        <f>IFERROR(IF(MATCH(G53,NeilList,0)&gt;0,"X",),"")</f>
        <v>X</v>
      </c>
    </row>
    <row r="54" spans="1:27" x14ac:dyDescent="0.4">
      <c r="A54">
        <f>COUNT($A$3:A53)+1</f>
        <v>51</v>
      </c>
      <c r="B54" t="s">
        <v>170</v>
      </c>
      <c r="C54" t="s">
        <v>37</v>
      </c>
      <c r="D54" t="s">
        <v>81</v>
      </c>
      <c r="E54" t="s">
        <v>167</v>
      </c>
      <c r="F54">
        <v>72.003</v>
      </c>
      <c r="G54" s="5" t="s">
        <v>171</v>
      </c>
      <c r="H54" t="s">
        <v>172</v>
      </c>
      <c r="J54" t="s">
        <v>22</v>
      </c>
      <c r="K54" t="s">
        <v>33</v>
      </c>
      <c r="L54">
        <v>24</v>
      </c>
      <c r="M54" s="1">
        <v>44807</v>
      </c>
      <c r="N54" s="2">
        <v>44807</v>
      </c>
      <c r="P54" t="s">
        <v>26</v>
      </c>
      <c r="R54" t="s">
        <v>23</v>
      </c>
      <c r="T54" t="s">
        <v>24</v>
      </c>
      <c r="U54" t="s">
        <v>24</v>
      </c>
      <c r="V54" t="s">
        <v>34</v>
      </c>
      <c r="X54" t="s">
        <v>25</v>
      </c>
      <c r="Y54" s="9" t="str">
        <f>IFERROR(IF(MATCH(G54,ChristineList,0)&gt;0,"X",),"")</f>
        <v>X</v>
      </c>
      <c r="Z54" s="9" t="str">
        <f>IFERROR(IF(MATCH(G54,MartinList,0)&gt;0,"X",),"")</f>
        <v>X</v>
      </c>
      <c r="AA54" s="9" t="str">
        <f>IFERROR(IF(MATCH(G54,NeilList,0)&gt;0,"X",),"")</f>
        <v>X</v>
      </c>
    </row>
    <row r="55" spans="1:27" x14ac:dyDescent="0.4">
      <c r="A55">
        <f>COUNT($A$3:A54)+1</f>
        <v>52</v>
      </c>
      <c r="B55" t="s">
        <v>174</v>
      </c>
      <c r="C55" t="s">
        <v>37</v>
      </c>
      <c r="D55" t="s">
        <v>81</v>
      </c>
      <c r="E55" t="s">
        <v>175</v>
      </c>
      <c r="F55">
        <v>73.061999999999998</v>
      </c>
      <c r="G55" s="5" t="s">
        <v>176</v>
      </c>
      <c r="H55" t="s">
        <v>177</v>
      </c>
      <c r="J55" t="s">
        <v>22</v>
      </c>
      <c r="K55" t="s">
        <v>43</v>
      </c>
      <c r="L55">
        <v>24</v>
      </c>
      <c r="M55" s="1">
        <v>44807</v>
      </c>
      <c r="N55" s="2">
        <v>44807</v>
      </c>
      <c r="P55" t="s">
        <v>26</v>
      </c>
      <c r="R55" t="s">
        <v>23</v>
      </c>
      <c r="T55" t="s">
        <v>44</v>
      </c>
      <c r="U55" t="s">
        <v>35</v>
      </c>
      <c r="V55" t="s">
        <v>34</v>
      </c>
      <c r="X55" t="s">
        <v>25</v>
      </c>
      <c r="Y55" s="9" t="str">
        <f>IFERROR(IF(MATCH(G55,ChristineList,0)&gt;0,"X",),"")</f>
        <v>X</v>
      </c>
      <c r="Z55" s="9" t="str">
        <f>IFERROR(IF(MATCH(G55,MartinList,0)&gt;0,"X",),"")</f>
        <v>X</v>
      </c>
      <c r="AA55" s="9" t="str">
        <f>IFERROR(IF(MATCH(G55,NeilList,0)&gt;0,"X",),"")</f>
        <v/>
      </c>
    </row>
    <row r="56" spans="1:27" x14ac:dyDescent="0.4">
      <c r="A56">
        <f>COUNT($A$3:A55)+1</f>
        <v>53</v>
      </c>
      <c r="B56" t="s">
        <v>178</v>
      </c>
      <c r="C56" t="s">
        <v>37</v>
      </c>
      <c r="D56" t="s">
        <v>81</v>
      </c>
      <c r="E56" t="s">
        <v>175</v>
      </c>
      <c r="F56">
        <v>73.218999999999994</v>
      </c>
      <c r="G56" s="5" t="s">
        <v>179</v>
      </c>
      <c r="H56" t="s">
        <v>180</v>
      </c>
      <c r="J56" t="s">
        <v>22</v>
      </c>
      <c r="K56" t="s">
        <v>43</v>
      </c>
      <c r="L56">
        <v>24</v>
      </c>
      <c r="M56" s="1">
        <v>44807</v>
      </c>
      <c r="N56" s="2">
        <v>44807</v>
      </c>
      <c r="P56" t="s">
        <v>26</v>
      </c>
      <c r="R56" t="s">
        <v>23</v>
      </c>
      <c r="T56" t="s">
        <v>44</v>
      </c>
      <c r="U56" t="s">
        <v>35</v>
      </c>
      <c r="V56" t="s">
        <v>34</v>
      </c>
      <c r="X56" t="s">
        <v>25</v>
      </c>
      <c r="Y56" s="9" t="str">
        <f>IFERROR(IF(MATCH(G56,ChristineList,0)&gt;0,"X",),"")</f>
        <v>X</v>
      </c>
      <c r="Z56" s="9" t="str">
        <f>IFERROR(IF(MATCH(G56,MartinList,0)&gt;0,"X",),"")</f>
        <v>X</v>
      </c>
      <c r="AA56" s="9" t="str">
        <f>IFERROR(IF(MATCH(G56,NeilList,0)&gt;0,"X",),"")</f>
        <v/>
      </c>
    </row>
    <row r="57" spans="1:27" x14ac:dyDescent="0.4">
      <c r="A57">
        <f>COUNT($A$3:A56)+1</f>
        <v>54</v>
      </c>
      <c r="D57" t="s">
        <v>81</v>
      </c>
      <c r="E57" t="s">
        <v>175</v>
      </c>
      <c r="F57">
        <v>73.106999999999999</v>
      </c>
      <c r="G57" s="5" t="s">
        <v>334</v>
      </c>
      <c r="H57" t="s">
        <v>335</v>
      </c>
      <c r="K57" t="str">
        <f>INDEX(MGrid,MATCH(G57,MartinList,0))</f>
        <v>SP94100694</v>
      </c>
      <c r="M57" s="1"/>
      <c r="N57" s="2"/>
      <c r="P57" t="s">
        <v>26</v>
      </c>
      <c r="Y57" s="9" t="str">
        <f>IFERROR(IF(MATCH(G57,ChristineList,0)&gt;0,"X",),"")</f>
        <v/>
      </c>
      <c r="Z57" s="9" t="str">
        <f>IFERROR(IF(MATCH(G57,MartinList,0)&gt;0,"X",),"")</f>
        <v>X</v>
      </c>
      <c r="AA57" s="9" t="str">
        <f>IFERROR(IF(MATCH(G57,NeilList,0)&gt;0,"X",),"")</f>
        <v/>
      </c>
    </row>
    <row r="58" spans="1:27" x14ac:dyDescent="0.4">
      <c r="A58">
        <f>COUNT($A$3:A57)+1</f>
        <v>55</v>
      </c>
      <c r="D58" t="s">
        <v>81</v>
      </c>
      <c r="E58" t="s">
        <v>175</v>
      </c>
      <c r="F58">
        <v>71.113</v>
      </c>
      <c r="G58" s="5" t="s">
        <v>341</v>
      </c>
      <c r="H58" t="s">
        <v>342</v>
      </c>
      <c r="K58" t="str">
        <f>INDEX(MGrid,MATCH(G58,MartinList,0))</f>
        <v>SP94150689</v>
      </c>
      <c r="M58" s="1"/>
      <c r="N58" s="2"/>
      <c r="P58" t="s">
        <v>26</v>
      </c>
      <c r="Y58" s="9" t="str">
        <f>IFERROR(IF(MATCH(G58,ChristineList,0)&gt;0,"X",),"")</f>
        <v/>
      </c>
      <c r="Z58" s="9" t="str">
        <f>IFERROR(IF(MATCH(G58,MartinList,0)&gt;0,"X",),"")</f>
        <v>X</v>
      </c>
      <c r="AA58" s="9" t="str">
        <f>IFERROR(IF(MATCH(G58,NeilList,0)&gt;0,"X",),"")</f>
        <v/>
      </c>
    </row>
    <row r="59" spans="1:27" x14ac:dyDescent="0.4">
      <c r="A59">
        <f>COUNT($A$3:A58)+1</f>
        <v>56</v>
      </c>
      <c r="D59" t="s">
        <v>81</v>
      </c>
      <c r="E59" t="s">
        <v>175</v>
      </c>
      <c r="F59">
        <v>73.224999999999994</v>
      </c>
      <c r="G59" s="5" t="s">
        <v>331</v>
      </c>
      <c r="H59" t="s">
        <v>332</v>
      </c>
      <c r="K59" t="str">
        <f>INDEX(MGrid,MATCH(G59,MartinList,0))</f>
        <v>SP94150689</v>
      </c>
      <c r="M59" s="1"/>
      <c r="N59" s="2"/>
      <c r="P59" t="s">
        <v>26</v>
      </c>
      <c r="Y59" s="9" t="str">
        <f>IFERROR(IF(MATCH(G59,ChristineList,0)&gt;0,"X",),"")</f>
        <v/>
      </c>
      <c r="Z59" s="9" t="str">
        <f>IFERROR(IF(MATCH(G59,MartinList,0)&gt;0,"X",),"")</f>
        <v>X</v>
      </c>
      <c r="AA59" s="9" t="str">
        <f>IFERROR(IF(MATCH(G59,NeilList,0)&gt;0,"X",),"")</f>
        <v/>
      </c>
    </row>
    <row r="60" spans="1:27" x14ac:dyDescent="0.4">
      <c r="A60">
        <f>COUNT($A$3:A59)+1</f>
        <v>57</v>
      </c>
      <c r="D60" t="s">
        <v>81</v>
      </c>
      <c r="E60" t="s">
        <v>175</v>
      </c>
      <c r="F60">
        <v>73.251999999999995</v>
      </c>
      <c r="G60" s="5" t="s">
        <v>344</v>
      </c>
      <c r="H60" t="s">
        <v>345</v>
      </c>
      <c r="K60" t="str">
        <f>INDEX(MGrid,MATCH(G60,MartinList,0))</f>
        <v>SP94150689</v>
      </c>
      <c r="M60" s="1"/>
      <c r="N60" s="2"/>
      <c r="P60" t="s">
        <v>26</v>
      </c>
      <c r="Y60" s="9" t="str">
        <f>IFERROR(IF(MATCH(G60,ChristineList,0)&gt;0,"X",),"")</f>
        <v/>
      </c>
      <c r="Z60" s="9" t="str">
        <f>IFERROR(IF(MATCH(G60,MartinList,0)&gt;0,"X",),"")</f>
        <v>X</v>
      </c>
      <c r="AA60" s="9" t="str">
        <f>IFERROR(IF(MATCH(G60,NeilList,0)&gt;0,"X",),"")</f>
        <v/>
      </c>
    </row>
    <row r="61" spans="1:27" x14ac:dyDescent="0.4">
      <c r="A61">
        <f>COUNT($A$3:A60)+1</f>
        <v>58</v>
      </c>
      <c r="B61" t="s">
        <v>181</v>
      </c>
      <c r="C61" t="s">
        <v>37</v>
      </c>
      <c r="D61" t="s">
        <v>81</v>
      </c>
      <c r="E61" t="s">
        <v>175</v>
      </c>
      <c r="F61">
        <v>73.253</v>
      </c>
      <c r="G61" s="5" t="s">
        <v>182</v>
      </c>
      <c r="H61" t="s">
        <v>183</v>
      </c>
      <c r="J61" t="s">
        <v>22</v>
      </c>
      <c r="K61" t="s">
        <v>33</v>
      </c>
      <c r="L61">
        <v>24</v>
      </c>
      <c r="M61" s="1">
        <v>44807</v>
      </c>
      <c r="N61" s="2">
        <v>44807</v>
      </c>
      <c r="P61" t="s">
        <v>26</v>
      </c>
      <c r="R61" t="s">
        <v>23</v>
      </c>
      <c r="T61" t="s">
        <v>24</v>
      </c>
      <c r="U61" t="s">
        <v>24</v>
      </c>
      <c r="V61" t="s">
        <v>34</v>
      </c>
      <c r="X61" t="s">
        <v>25</v>
      </c>
      <c r="Y61" s="9" t="str">
        <f>IFERROR(IF(MATCH(G61,ChristineList,0)&gt;0,"X",),"")</f>
        <v>X</v>
      </c>
      <c r="Z61" s="9" t="str">
        <f>IFERROR(IF(MATCH(G61,MartinList,0)&gt;0,"X",),"")</f>
        <v>X</v>
      </c>
      <c r="AA61" s="9" t="str">
        <f>IFERROR(IF(MATCH(G61,NeilList,0)&gt;0,"X",),"")</f>
        <v>X</v>
      </c>
    </row>
    <row r="62" spans="1:27" x14ac:dyDescent="0.4">
      <c r="A62">
        <f>COUNT($A$3:A61)+1</f>
        <v>59</v>
      </c>
      <c r="B62" t="s">
        <v>185</v>
      </c>
      <c r="C62" t="s">
        <v>37</v>
      </c>
      <c r="D62" t="s">
        <v>81</v>
      </c>
      <c r="E62" t="s">
        <v>175</v>
      </c>
      <c r="F62">
        <v>73.254000000000005</v>
      </c>
      <c r="G62" s="5" t="s">
        <v>186</v>
      </c>
      <c r="H62" t="s">
        <v>187</v>
      </c>
      <c r="J62" t="s">
        <v>22</v>
      </c>
      <c r="K62" t="s">
        <v>33</v>
      </c>
      <c r="L62">
        <v>24</v>
      </c>
      <c r="M62" s="1">
        <v>44807</v>
      </c>
      <c r="N62" s="2">
        <v>44807</v>
      </c>
      <c r="P62" t="s">
        <v>26</v>
      </c>
      <c r="R62" t="s">
        <v>23</v>
      </c>
      <c r="T62" t="s">
        <v>24</v>
      </c>
      <c r="U62" t="s">
        <v>24</v>
      </c>
      <c r="V62" t="s">
        <v>34</v>
      </c>
      <c r="X62" t="s">
        <v>25</v>
      </c>
      <c r="Y62" s="9" t="str">
        <f>IFERROR(IF(MATCH(G62,ChristineList,0)&gt;0,"X",),"")</f>
        <v>X</v>
      </c>
      <c r="Z62" s="9" t="str">
        <f>IFERROR(IF(MATCH(G62,MartinList,0)&gt;0,"X",),"")</f>
        <v>X</v>
      </c>
      <c r="AA62" s="9" t="str">
        <f>IFERROR(IF(MATCH(G62,NeilList,0)&gt;0,"X",),"")</f>
        <v>X</v>
      </c>
    </row>
    <row r="63" spans="1:27" x14ac:dyDescent="0.4">
      <c r="A63">
        <f>COUNT($A$3:A62)+1</f>
        <v>60</v>
      </c>
      <c r="D63" t="s">
        <v>81</v>
      </c>
      <c r="E63" t="s">
        <v>175</v>
      </c>
      <c r="F63">
        <v>73.290999999999997</v>
      </c>
      <c r="G63" s="5" t="s">
        <v>337</v>
      </c>
      <c r="H63" t="s">
        <v>338</v>
      </c>
      <c r="K63" t="str">
        <f>INDEX(MGrid,MATCH(G63,MartinList,0))</f>
        <v>SP94150689</v>
      </c>
      <c r="M63" s="1"/>
      <c r="N63" s="2"/>
      <c r="P63" t="s">
        <v>26</v>
      </c>
      <c r="Y63" s="9" t="str">
        <f>IFERROR(IF(MATCH(G63,ChristineList,0)&gt;0,"X",),"")</f>
        <v/>
      </c>
      <c r="Z63" s="9" t="str">
        <f>IFERROR(IF(MATCH(G63,MartinList,0)&gt;0,"X",),"")</f>
        <v>X</v>
      </c>
      <c r="AA63" s="9" t="str">
        <f>IFERROR(IF(MATCH(G63,NeilList,0)&gt;0,"X",),"")</f>
        <v/>
      </c>
    </row>
    <row r="64" spans="1:27" x14ac:dyDescent="0.4">
      <c r="A64">
        <f>COUNT($A$3:A63)+1</f>
        <v>61</v>
      </c>
      <c r="D64" t="s">
        <v>81</v>
      </c>
      <c r="E64" t="s">
        <v>175</v>
      </c>
      <c r="F64">
        <v>73.319000000000003</v>
      </c>
      <c r="G64" s="5" t="s">
        <v>324</v>
      </c>
      <c r="H64" t="s">
        <v>325</v>
      </c>
      <c r="K64" t="str">
        <f>INDEX(MGrid,MATCH(G64,MartinList,0))</f>
        <v>SP94150689</v>
      </c>
      <c r="M64" s="1"/>
      <c r="N64" s="2"/>
      <c r="P64" t="s">
        <v>26</v>
      </c>
      <c r="Y64" s="9" t="str">
        <f>IFERROR(IF(MATCH(G64,ChristineList,0)&gt;0,"X",),"")</f>
        <v/>
      </c>
      <c r="Z64" s="9" t="str">
        <f>IFERROR(IF(MATCH(G64,MartinList,0)&gt;0,"X",),"")</f>
        <v>X</v>
      </c>
      <c r="AA64" s="9" t="str">
        <f>IFERROR(IF(MATCH(G64,NeilList,0)&gt;0,"X",),"")</f>
        <v/>
      </c>
    </row>
    <row r="65" spans="1:27" x14ac:dyDescent="0.4">
      <c r="A65">
        <f>COUNT($A$3:A64)+1</f>
        <v>62</v>
      </c>
      <c r="B65" t="s">
        <v>189</v>
      </c>
      <c r="C65" t="s">
        <v>37</v>
      </c>
      <c r="D65" t="s">
        <v>81</v>
      </c>
      <c r="E65" t="s">
        <v>175</v>
      </c>
      <c r="F65">
        <v>73.328999999999994</v>
      </c>
      <c r="G65" s="5" t="s">
        <v>190</v>
      </c>
      <c r="H65" t="s">
        <v>191</v>
      </c>
      <c r="J65" t="s">
        <v>22</v>
      </c>
      <c r="K65" t="s">
        <v>33</v>
      </c>
      <c r="L65">
        <v>24</v>
      </c>
      <c r="M65" s="1">
        <v>44807</v>
      </c>
      <c r="N65" s="2">
        <v>44807</v>
      </c>
      <c r="P65" t="s">
        <v>26</v>
      </c>
      <c r="R65" t="s">
        <v>23</v>
      </c>
      <c r="T65" t="s">
        <v>24</v>
      </c>
      <c r="U65" t="s">
        <v>24</v>
      </c>
      <c r="V65" t="s">
        <v>34</v>
      </c>
      <c r="X65" t="s">
        <v>25</v>
      </c>
      <c r="Y65" s="9" t="str">
        <f>IFERROR(IF(MATCH(G65,ChristineList,0)&gt;0,"X",),"")</f>
        <v/>
      </c>
      <c r="Z65" s="9" t="str">
        <f>IFERROR(IF(MATCH(G65,MartinList,0)&gt;0,"X",),"")</f>
        <v/>
      </c>
      <c r="AA65" s="9" t="str">
        <f>IFERROR(IF(MATCH(G65,NeilList,0)&gt;0,"X",),"")</f>
        <v>X</v>
      </c>
    </row>
    <row r="66" spans="1:27" x14ac:dyDescent="0.4">
      <c r="A66">
        <f>COUNT($A$3:A65)+1</f>
        <v>63</v>
      </c>
      <c r="B66" t="s">
        <v>192</v>
      </c>
      <c r="C66" t="s">
        <v>37</v>
      </c>
      <c r="D66" t="s">
        <v>81</v>
      </c>
      <c r="E66" t="s">
        <v>175</v>
      </c>
      <c r="F66">
        <v>73.334000000000003</v>
      </c>
      <c r="G66" s="5" t="s">
        <v>193</v>
      </c>
      <c r="H66" t="s">
        <v>194</v>
      </c>
      <c r="J66" t="s">
        <v>22</v>
      </c>
      <c r="K66" t="s">
        <v>33</v>
      </c>
      <c r="L66">
        <v>24</v>
      </c>
      <c r="M66" s="1">
        <v>44807</v>
      </c>
      <c r="N66" s="2">
        <v>44807</v>
      </c>
      <c r="P66" t="s">
        <v>26</v>
      </c>
      <c r="R66" t="s">
        <v>23</v>
      </c>
      <c r="T66" t="s">
        <v>24</v>
      </c>
      <c r="U66" t="s">
        <v>24</v>
      </c>
      <c r="V66" t="s">
        <v>34</v>
      </c>
      <c r="X66" t="s">
        <v>25</v>
      </c>
      <c r="Y66" s="9" t="str">
        <f>IFERROR(IF(MATCH(G66,ChristineList,0)&gt;0,"X",),"")</f>
        <v/>
      </c>
      <c r="Z66" s="9" t="str">
        <f>IFERROR(IF(MATCH(G66,MartinList,0)&gt;0,"X",),"")</f>
        <v/>
      </c>
      <c r="AA66" s="9" t="str">
        <f>IFERROR(IF(MATCH(G66,NeilList,0)&gt;0,"X",),"")</f>
        <v>X</v>
      </c>
    </row>
    <row r="67" spans="1:27" x14ac:dyDescent="0.4">
      <c r="A67">
        <f>COUNT($A$3:A66)+1</f>
        <v>64</v>
      </c>
      <c r="B67" t="s">
        <v>198</v>
      </c>
      <c r="C67" t="s">
        <v>37</v>
      </c>
      <c r="D67" t="s">
        <v>81</v>
      </c>
      <c r="E67" t="s">
        <v>175</v>
      </c>
      <c r="F67">
        <v>73.341999999999999</v>
      </c>
      <c r="G67" s="5" t="s">
        <v>196</v>
      </c>
      <c r="H67" t="s">
        <v>197</v>
      </c>
      <c r="J67" t="s">
        <v>22</v>
      </c>
      <c r="K67" t="s">
        <v>33</v>
      </c>
      <c r="L67">
        <v>24</v>
      </c>
      <c r="M67" s="1">
        <v>44807</v>
      </c>
      <c r="N67" s="2">
        <v>44807</v>
      </c>
      <c r="P67" t="s">
        <v>26</v>
      </c>
      <c r="R67" t="s">
        <v>23</v>
      </c>
      <c r="T67" t="s">
        <v>24</v>
      </c>
      <c r="U67" t="s">
        <v>24</v>
      </c>
      <c r="V67" t="s">
        <v>34</v>
      </c>
      <c r="X67" t="s">
        <v>25</v>
      </c>
      <c r="Y67" s="9" t="str">
        <f>IFERROR(IF(MATCH(G67,ChristineList,0)&gt;0,"X",),"")</f>
        <v>X</v>
      </c>
      <c r="Z67" s="9" t="str">
        <f>IFERROR(IF(MATCH(G67,MartinList,0)&gt;0,"X",),"")</f>
        <v>X</v>
      </c>
      <c r="AA67" s="9" t="str">
        <f>IFERROR(IF(MATCH(G67,NeilList,0)&gt;0,"X",),"")</f>
        <v>X</v>
      </c>
    </row>
    <row r="68" spans="1:27" x14ac:dyDescent="0.4">
      <c r="A68">
        <f>COUNT($A$3:A67)+1</f>
        <v>65</v>
      </c>
      <c r="B68" t="s">
        <v>199</v>
      </c>
      <c r="C68" t="s">
        <v>37</v>
      </c>
      <c r="D68" t="s">
        <v>81</v>
      </c>
      <c r="E68" t="s">
        <v>175</v>
      </c>
      <c r="F68">
        <v>73.347999999999999</v>
      </c>
      <c r="G68" t="s">
        <v>200</v>
      </c>
      <c r="H68" t="s">
        <v>201</v>
      </c>
      <c r="J68" t="s">
        <v>22</v>
      </c>
      <c r="K68" t="s">
        <v>43</v>
      </c>
      <c r="L68">
        <v>24</v>
      </c>
      <c r="M68" s="1">
        <v>44807</v>
      </c>
      <c r="N68" s="2">
        <v>44807</v>
      </c>
      <c r="P68" t="s">
        <v>26</v>
      </c>
      <c r="R68" t="s">
        <v>23</v>
      </c>
      <c r="T68" t="s">
        <v>44</v>
      </c>
      <c r="U68" t="s">
        <v>35</v>
      </c>
      <c r="V68" t="s">
        <v>34</v>
      </c>
      <c r="X68" t="s">
        <v>25</v>
      </c>
      <c r="Y68" s="9" t="str">
        <f>IFERROR(IF(MATCH(G68,ChristineList,0)&gt;0,"X",),"")</f>
        <v>X</v>
      </c>
      <c r="Z68" s="9" t="str">
        <f>IFERROR(IF(MATCH(G68,MartinList,0)&gt;0,"X",),"")</f>
        <v/>
      </c>
      <c r="AA68" s="9" t="str">
        <f>IFERROR(IF(MATCH(G68,NeilList,0)&gt;0,"X",),"")</f>
        <v/>
      </c>
    </row>
    <row r="69" spans="1:27" x14ac:dyDescent="0.4">
      <c r="A69">
        <f>COUNT($A$3:A68)+1</f>
        <v>66</v>
      </c>
      <c r="B69" t="s">
        <v>202</v>
      </c>
      <c r="C69" t="s">
        <v>37</v>
      </c>
      <c r="D69" t="s">
        <v>81</v>
      </c>
      <c r="E69" t="s">
        <v>175</v>
      </c>
      <c r="F69">
        <v>73.356999999999999</v>
      </c>
      <c r="G69" s="5" t="s">
        <v>203</v>
      </c>
      <c r="H69" t="s">
        <v>204</v>
      </c>
      <c r="J69" t="s">
        <v>22</v>
      </c>
      <c r="K69" t="s">
        <v>33</v>
      </c>
      <c r="L69">
        <v>24</v>
      </c>
      <c r="M69" s="1">
        <v>44807</v>
      </c>
      <c r="N69" s="2">
        <v>44807</v>
      </c>
      <c r="P69" t="s">
        <v>26</v>
      </c>
      <c r="R69" t="s">
        <v>23</v>
      </c>
      <c r="T69" t="s">
        <v>24</v>
      </c>
      <c r="U69" t="s">
        <v>24</v>
      </c>
      <c r="V69" t="s">
        <v>34</v>
      </c>
      <c r="X69" t="s">
        <v>25</v>
      </c>
      <c r="Y69" s="9" t="str">
        <f>IFERROR(IF(MATCH(G69,ChristineList,0)&gt;0,"X",),"")</f>
        <v>X</v>
      </c>
      <c r="Z69" s="9" t="str">
        <f>IFERROR(IF(MATCH(G69,MartinList,0)&gt;0,"X",),"")</f>
        <v>X</v>
      </c>
      <c r="AA69" s="9" t="str">
        <f>IFERROR(IF(MATCH(G69,NeilList,0)&gt;0,"X",),"")</f>
        <v>X</v>
      </c>
    </row>
    <row r="70" spans="1:27" x14ac:dyDescent="0.4">
      <c r="A70">
        <f>COUNT($A$3:A69)+1</f>
        <v>67</v>
      </c>
      <c r="B70" t="s">
        <v>209</v>
      </c>
      <c r="C70" t="s">
        <v>37</v>
      </c>
      <c r="D70" t="s">
        <v>81</v>
      </c>
      <c r="E70" t="s">
        <v>175</v>
      </c>
      <c r="F70">
        <v>73.358999999999995</v>
      </c>
      <c r="G70" s="5" t="s">
        <v>207</v>
      </c>
      <c r="H70" t="s">
        <v>208</v>
      </c>
      <c r="J70" t="s">
        <v>22</v>
      </c>
      <c r="K70" t="s">
        <v>33</v>
      </c>
      <c r="L70">
        <v>24</v>
      </c>
      <c r="M70" s="1">
        <v>44807</v>
      </c>
      <c r="N70" s="2">
        <v>44807</v>
      </c>
      <c r="P70" t="s">
        <v>26</v>
      </c>
      <c r="R70" t="s">
        <v>23</v>
      </c>
      <c r="T70" t="s">
        <v>24</v>
      </c>
      <c r="U70" t="s">
        <v>24</v>
      </c>
      <c r="V70" t="s">
        <v>34</v>
      </c>
      <c r="X70" t="s">
        <v>25</v>
      </c>
      <c r="Y70" s="9" t="str">
        <f>IFERROR(IF(MATCH(G70,ChristineList,0)&gt;0,"X",),"")</f>
        <v>X</v>
      </c>
      <c r="Z70" s="9" t="str">
        <f>IFERROR(IF(MATCH(G70,MartinList,0)&gt;0,"X",),"")</f>
        <v>X</v>
      </c>
      <c r="AA70" s="9" t="str">
        <f>IFERROR(IF(MATCH(G70,NeilList,0)&gt;0,"X",),"")</f>
        <v>X</v>
      </c>
    </row>
    <row r="71" spans="1:27" x14ac:dyDescent="0.4">
      <c r="A71">
        <f>COUNT($A$3:A70)+1</f>
        <v>68</v>
      </c>
      <c r="B71" t="s">
        <v>210</v>
      </c>
      <c r="C71" t="s">
        <v>37</v>
      </c>
      <c r="D71" t="s">
        <v>211</v>
      </c>
      <c r="E71" t="s">
        <v>212</v>
      </c>
      <c r="F71">
        <v>30</v>
      </c>
      <c r="G71" s="5" t="s">
        <v>213</v>
      </c>
      <c r="H71" t="s">
        <v>214</v>
      </c>
      <c r="J71" t="s">
        <v>22</v>
      </c>
      <c r="K71" t="s">
        <v>33</v>
      </c>
      <c r="L71">
        <v>24</v>
      </c>
      <c r="M71" s="1">
        <v>44807</v>
      </c>
      <c r="N71" s="2">
        <v>44807</v>
      </c>
      <c r="P71" t="s">
        <v>26</v>
      </c>
      <c r="R71" t="s">
        <v>23</v>
      </c>
      <c r="T71" t="s">
        <v>24</v>
      </c>
      <c r="U71" t="s">
        <v>24</v>
      </c>
      <c r="V71" t="s">
        <v>34</v>
      </c>
      <c r="X71" t="s">
        <v>25</v>
      </c>
      <c r="Y71" s="9" t="str">
        <f>IFERROR(IF(MATCH(G71,ChristineList,0)&gt;0,"X",),"")</f>
        <v/>
      </c>
      <c r="Z71" s="9" t="str">
        <f>IFERROR(IF(MATCH(G71,MartinList,0)&gt;0,"X",),"")</f>
        <v/>
      </c>
      <c r="AA71" s="9" t="str">
        <f>IFERROR(IF(MATCH(G71,NeilList,0)&gt;0,"X",),"")</f>
        <v>X</v>
      </c>
    </row>
    <row r="72" spans="1:27" x14ac:dyDescent="0.4">
      <c r="A72">
        <f>COUNT($A$3:A71)+1</f>
        <v>69</v>
      </c>
      <c r="B72" t="s">
        <v>215</v>
      </c>
      <c r="C72" t="s">
        <v>37</v>
      </c>
      <c r="D72" t="s">
        <v>216</v>
      </c>
      <c r="E72" t="s">
        <v>217</v>
      </c>
      <c r="F72">
        <v>187</v>
      </c>
      <c r="G72" s="5" t="s">
        <v>218</v>
      </c>
      <c r="H72" t="s">
        <v>219</v>
      </c>
      <c r="J72" t="s">
        <v>22</v>
      </c>
      <c r="K72" t="s">
        <v>33</v>
      </c>
      <c r="L72">
        <v>24</v>
      </c>
      <c r="M72" s="1">
        <v>44807</v>
      </c>
      <c r="N72" s="2">
        <v>44807</v>
      </c>
      <c r="P72" t="s">
        <v>26</v>
      </c>
      <c r="R72" t="s">
        <v>23</v>
      </c>
      <c r="T72" t="s">
        <v>24</v>
      </c>
      <c r="U72" t="s">
        <v>24</v>
      </c>
      <c r="V72" t="s">
        <v>34</v>
      </c>
      <c r="X72" t="s">
        <v>25</v>
      </c>
      <c r="Y72" s="9" t="str">
        <f>IFERROR(IF(MATCH(G72,ChristineList,0)&gt;0,"X",),"")</f>
        <v/>
      </c>
      <c r="Z72" s="9" t="str">
        <f>IFERROR(IF(MATCH(G72,MartinList,0)&gt;0,"X",),"")</f>
        <v>X</v>
      </c>
      <c r="AA72" s="9" t="str">
        <f>IFERROR(IF(MATCH(G72,NeilList,0)&gt;0,"X",),"")</f>
        <v>X</v>
      </c>
    </row>
    <row r="73" spans="1:27" x14ac:dyDescent="0.4">
      <c r="Y73" s="9">
        <f>COUNTIF(Y4:Y72,"X")</f>
        <v>17</v>
      </c>
      <c r="Z73" s="9">
        <f>COUNTIF(Z4:Z72,"X")</f>
        <v>40</v>
      </c>
      <c r="AA73" s="9">
        <f>COUNTIF(AA4:AA72,"X")</f>
        <v>46</v>
      </c>
    </row>
    <row r="74" spans="1:27" x14ac:dyDescent="0.4">
      <c r="E74" s="11" t="s">
        <v>381</v>
      </c>
      <c r="F74" s="11"/>
    </row>
    <row r="75" spans="1:27" x14ac:dyDescent="0.4">
      <c r="E75" s="10" t="s">
        <v>38</v>
      </c>
      <c r="F75" s="10">
        <f>COUNTIF($D$4:$D$72,E75)</f>
        <v>7</v>
      </c>
    </row>
    <row r="76" spans="1:27" x14ac:dyDescent="0.4">
      <c r="E76" s="10" t="s">
        <v>286</v>
      </c>
      <c r="F76" s="10">
        <f>COUNTIF($D$4:$D$72,E76)</f>
        <v>1</v>
      </c>
    </row>
    <row r="77" spans="1:27" x14ac:dyDescent="0.4">
      <c r="E77" s="10" t="s">
        <v>56</v>
      </c>
      <c r="F77" s="10">
        <f>COUNTIF($D$4:$D$72,E77)</f>
        <v>3</v>
      </c>
    </row>
    <row r="78" spans="1:27" x14ac:dyDescent="0.4">
      <c r="E78" s="10" t="s">
        <v>27</v>
      </c>
      <c r="F78" s="10">
        <f>COUNTIF($D$4:$D$72,E78)</f>
        <v>2</v>
      </c>
    </row>
    <row r="79" spans="1:27" x14ac:dyDescent="0.4">
      <c r="E79" s="10" t="s">
        <v>63</v>
      </c>
      <c r="F79" s="10">
        <f>COUNTIF($D$4:$D$72,E79)</f>
        <v>6</v>
      </c>
    </row>
    <row r="80" spans="1:27" x14ac:dyDescent="0.4">
      <c r="E80" s="10" t="s">
        <v>81</v>
      </c>
      <c r="F80" s="10">
        <f>COUNTIF($D$4:$D$72,E80)</f>
        <v>48</v>
      </c>
    </row>
    <row r="81" spans="5:6" x14ac:dyDescent="0.4">
      <c r="E81" s="10" t="s">
        <v>211</v>
      </c>
      <c r="F81" s="10">
        <f>COUNTIF($D$4:$D$72,E81)</f>
        <v>1</v>
      </c>
    </row>
    <row r="82" spans="5:6" x14ac:dyDescent="0.4">
      <c r="E82" s="10" t="s">
        <v>216</v>
      </c>
      <c r="F82" s="10">
        <f>COUNTIF($D$4:$D$72,E82)</f>
        <v>1</v>
      </c>
    </row>
    <row r="83" spans="5:6" x14ac:dyDescent="0.4">
      <c r="E83" s="11" t="s">
        <v>382</v>
      </c>
      <c r="F83" s="11">
        <f>SUM(F75:F82)</f>
        <v>69</v>
      </c>
    </row>
  </sheetData>
  <autoFilter ref="A3:AA83" xr:uid="{D9FE2875-66E5-431D-AD6A-0691C0ED84F8}"/>
  <phoneticPr fontId="7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2CE-1DE8-4C21-BEFF-7D9E8B87ADF2}">
  <sheetPr filterMode="1"/>
  <dimension ref="A1:Z48"/>
  <sheetViews>
    <sheetView workbookViewId="0">
      <selection activeCell="H43" sqref="H43"/>
    </sheetView>
  </sheetViews>
  <sheetFormatPr defaultRowHeight="14.6" x14ac:dyDescent="0.4"/>
  <sheetData>
    <row r="1" spans="1:26" x14ac:dyDescent="0.4">
      <c r="B1" t="s">
        <v>384</v>
      </c>
    </row>
    <row r="3" spans="1:26" x14ac:dyDescent="0.4">
      <c r="A3" t="s">
        <v>383</v>
      </c>
      <c r="B3" t="s">
        <v>385</v>
      </c>
      <c r="C3" t="s">
        <v>386</v>
      </c>
      <c r="D3" t="s">
        <v>374</v>
      </c>
      <c r="E3" t="s">
        <v>375</v>
      </c>
      <c r="F3" t="s">
        <v>3</v>
      </c>
      <c r="G3" t="s">
        <v>4</v>
      </c>
      <c r="H3" t="s">
        <v>5</v>
      </c>
      <c r="I3" t="s">
        <v>6</v>
      </c>
      <c r="J3" t="s">
        <v>387</v>
      </c>
      <c r="K3" t="s">
        <v>388</v>
      </c>
      <c r="L3" t="s">
        <v>389</v>
      </c>
      <c r="M3" s="1" t="s">
        <v>17</v>
      </c>
      <c r="N3" s="2" t="s">
        <v>18</v>
      </c>
      <c r="O3" t="s">
        <v>13</v>
      </c>
      <c r="P3" t="s">
        <v>390</v>
      </c>
      <c r="Q3" t="s">
        <v>391</v>
      </c>
      <c r="R3" t="s">
        <v>14</v>
      </c>
      <c r="S3" t="s">
        <v>15</v>
      </c>
      <c r="T3" t="s">
        <v>392</v>
      </c>
      <c r="U3" t="s">
        <v>19</v>
      </c>
      <c r="V3" t="s">
        <v>20</v>
      </c>
      <c r="W3" t="s">
        <v>393</v>
      </c>
      <c r="X3" t="s">
        <v>394</v>
      </c>
      <c r="Y3" t="s">
        <v>395</v>
      </c>
      <c r="Z3" t="s">
        <v>396</v>
      </c>
    </row>
    <row r="4" spans="1:26" hidden="1" x14ac:dyDescent="0.4">
      <c r="A4">
        <f>MATCH(G4,List,0)</f>
        <v>20</v>
      </c>
      <c r="B4" t="s">
        <v>80</v>
      </c>
      <c r="C4" t="s">
        <v>397</v>
      </c>
      <c r="D4" t="s">
        <v>81</v>
      </c>
      <c r="E4" t="s">
        <v>82</v>
      </c>
      <c r="F4">
        <v>3.0009999999999999</v>
      </c>
      <c r="G4" t="s">
        <v>83</v>
      </c>
      <c r="H4" t="s">
        <v>84</v>
      </c>
      <c r="I4" t="s">
        <v>398</v>
      </c>
      <c r="J4" t="s">
        <v>22</v>
      </c>
      <c r="K4" t="s">
        <v>33</v>
      </c>
      <c r="L4">
        <v>24</v>
      </c>
      <c r="M4" s="1" t="s">
        <v>24</v>
      </c>
      <c r="N4" s="2" t="s">
        <v>24</v>
      </c>
      <c r="O4">
        <v>0</v>
      </c>
      <c r="P4" s="1">
        <v>44807</v>
      </c>
      <c r="Q4" s="1">
        <v>44807</v>
      </c>
      <c r="R4" t="s">
        <v>271</v>
      </c>
      <c r="S4" t="s">
        <v>23</v>
      </c>
      <c r="T4" t="s">
        <v>399</v>
      </c>
      <c r="U4" t="s">
        <v>34</v>
      </c>
      <c r="W4" t="s">
        <v>400</v>
      </c>
      <c r="Y4" t="s">
        <v>401</v>
      </c>
      <c r="Z4">
        <v>849</v>
      </c>
    </row>
    <row r="5" spans="1:26" hidden="1" x14ac:dyDescent="0.4">
      <c r="A5">
        <f>MATCH(G5,List,0)</f>
        <v>66</v>
      </c>
      <c r="B5" t="s">
        <v>202</v>
      </c>
      <c r="C5" t="s">
        <v>397</v>
      </c>
      <c r="D5" t="s">
        <v>81</v>
      </c>
      <c r="E5" t="s">
        <v>175</v>
      </c>
      <c r="F5">
        <v>73.356999999999999</v>
      </c>
      <c r="G5" t="s">
        <v>203</v>
      </c>
      <c r="H5" t="s">
        <v>204</v>
      </c>
      <c r="I5" t="s">
        <v>398</v>
      </c>
      <c r="J5" t="s">
        <v>22</v>
      </c>
      <c r="K5" t="s">
        <v>33</v>
      </c>
      <c r="L5">
        <v>24</v>
      </c>
      <c r="M5" s="1" t="s">
        <v>24</v>
      </c>
      <c r="N5" s="2" t="s">
        <v>24</v>
      </c>
      <c r="O5">
        <v>0</v>
      </c>
      <c r="P5" s="1">
        <v>44807</v>
      </c>
      <c r="Q5" s="1">
        <v>44807</v>
      </c>
      <c r="R5" t="s">
        <v>271</v>
      </c>
      <c r="S5" t="s">
        <v>23</v>
      </c>
      <c r="T5" t="s">
        <v>399</v>
      </c>
      <c r="U5" t="s">
        <v>34</v>
      </c>
      <c r="W5" t="s">
        <v>400</v>
      </c>
      <c r="Y5" t="s">
        <v>401</v>
      </c>
      <c r="Z5">
        <v>849</v>
      </c>
    </row>
    <row r="6" spans="1:26" hidden="1" x14ac:dyDescent="0.4">
      <c r="A6">
        <f>MATCH(G6,List,0)</f>
        <v>27</v>
      </c>
      <c r="B6" t="s">
        <v>105</v>
      </c>
      <c r="C6" t="s">
        <v>397</v>
      </c>
      <c r="D6" t="s">
        <v>81</v>
      </c>
      <c r="E6" t="s">
        <v>106</v>
      </c>
      <c r="F6">
        <v>45.043999999999997</v>
      </c>
      <c r="G6" t="s">
        <v>107</v>
      </c>
      <c r="H6" t="s">
        <v>108</v>
      </c>
      <c r="I6" t="s">
        <v>398</v>
      </c>
      <c r="J6" t="s">
        <v>22</v>
      </c>
      <c r="K6" t="s">
        <v>33</v>
      </c>
      <c r="L6">
        <v>24</v>
      </c>
      <c r="M6" s="1" t="s">
        <v>24</v>
      </c>
      <c r="N6" s="2" t="s">
        <v>24</v>
      </c>
      <c r="O6">
        <v>0</v>
      </c>
      <c r="P6" s="1">
        <v>44807</v>
      </c>
      <c r="Q6" s="1">
        <v>44807</v>
      </c>
      <c r="R6" t="s">
        <v>271</v>
      </c>
      <c r="S6" t="s">
        <v>23</v>
      </c>
      <c r="T6" t="s">
        <v>399</v>
      </c>
      <c r="U6" t="s">
        <v>34</v>
      </c>
      <c r="W6" t="s">
        <v>400</v>
      </c>
      <c r="Y6" t="s">
        <v>401</v>
      </c>
      <c r="Z6">
        <v>849</v>
      </c>
    </row>
    <row r="7" spans="1:26" hidden="1" x14ac:dyDescent="0.4">
      <c r="A7">
        <f>MATCH(G7,List,0)</f>
        <v>58</v>
      </c>
      <c r="B7" t="s">
        <v>181</v>
      </c>
      <c r="C7" t="s">
        <v>397</v>
      </c>
      <c r="D7" t="s">
        <v>81</v>
      </c>
      <c r="E7" t="s">
        <v>175</v>
      </c>
      <c r="F7">
        <v>73.253</v>
      </c>
      <c r="G7" t="s">
        <v>182</v>
      </c>
      <c r="H7" t="s">
        <v>183</v>
      </c>
      <c r="I7" t="s">
        <v>398</v>
      </c>
      <c r="J7" t="s">
        <v>22</v>
      </c>
      <c r="K7" t="s">
        <v>33</v>
      </c>
      <c r="L7">
        <v>24</v>
      </c>
      <c r="M7" s="1" t="s">
        <v>24</v>
      </c>
      <c r="N7" s="2" t="s">
        <v>24</v>
      </c>
      <c r="O7">
        <v>0</v>
      </c>
      <c r="P7" s="1">
        <v>44807</v>
      </c>
      <c r="Q7" s="1">
        <v>44807</v>
      </c>
      <c r="R7" t="s">
        <v>271</v>
      </c>
      <c r="S7" t="s">
        <v>23</v>
      </c>
      <c r="T7" t="s">
        <v>399</v>
      </c>
      <c r="U7" t="s">
        <v>34</v>
      </c>
      <c r="W7" t="s">
        <v>400</v>
      </c>
      <c r="Y7" t="s">
        <v>401</v>
      </c>
      <c r="Z7">
        <v>849</v>
      </c>
    </row>
    <row r="8" spans="1:26" hidden="1" x14ac:dyDescent="0.4">
      <c r="A8">
        <f>MATCH(G8,List,0)</f>
        <v>5</v>
      </c>
      <c r="B8" t="s">
        <v>48</v>
      </c>
      <c r="C8" t="s">
        <v>397</v>
      </c>
      <c r="D8" t="s">
        <v>38</v>
      </c>
      <c r="E8" t="s">
        <v>46</v>
      </c>
      <c r="F8">
        <v>23.006</v>
      </c>
      <c r="G8" t="s">
        <v>47</v>
      </c>
      <c r="I8" t="s">
        <v>402</v>
      </c>
      <c r="J8" t="s">
        <v>22</v>
      </c>
      <c r="K8" t="s">
        <v>33</v>
      </c>
      <c r="L8">
        <v>24</v>
      </c>
      <c r="M8" s="1" t="s">
        <v>24</v>
      </c>
      <c r="N8" s="2" t="s">
        <v>24</v>
      </c>
      <c r="O8">
        <v>0</v>
      </c>
      <c r="P8" s="1">
        <v>44807</v>
      </c>
      <c r="Q8" s="1">
        <v>44807</v>
      </c>
      <c r="R8" t="s">
        <v>271</v>
      </c>
      <c r="S8" t="s">
        <v>23</v>
      </c>
      <c r="T8" t="s">
        <v>399</v>
      </c>
      <c r="U8" t="s">
        <v>34</v>
      </c>
      <c r="W8" t="s">
        <v>400</v>
      </c>
      <c r="Y8" t="s">
        <v>401</v>
      </c>
      <c r="Z8">
        <v>849</v>
      </c>
    </row>
    <row r="9" spans="1:26" hidden="1" x14ac:dyDescent="0.4">
      <c r="A9">
        <f>MATCH(G9,List,0)</f>
        <v>13</v>
      </c>
      <c r="B9" t="s">
        <v>30</v>
      </c>
      <c r="C9" t="s">
        <v>397</v>
      </c>
      <c r="D9" t="s">
        <v>28</v>
      </c>
      <c r="E9" t="s">
        <v>29</v>
      </c>
      <c r="F9">
        <v>7.0220000000000002</v>
      </c>
      <c r="G9" t="s">
        <v>31</v>
      </c>
      <c r="H9" t="s">
        <v>32</v>
      </c>
      <c r="I9" t="s">
        <v>398</v>
      </c>
      <c r="J9" t="s">
        <v>22</v>
      </c>
      <c r="K9" t="s">
        <v>33</v>
      </c>
      <c r="L9">
        <v>24</v>
      </c>
      <c r="M9" s="1" t="s">
        <v>24</v>
      </c>
      <c r="N9" s="2" t="s">
        <v>24</v>
      </c>
      <c r="O9">
        <v>0</v>
      </c>
      <c r="P9" s="1">
        <v>44807</v>
      </c>
      <c r="Q9" s="1">
        <v>44807</v>
      </c>
      <c r="R9" t="s">
        <v>271</v>
      </c>
      <c r="S9" t="s">
        <v>23</v>
      </c>
      <c r="T9" t="s">
        <v>399</v>
      </c>
      <c r="U9" t="s">
        <v>34</v>
      </c>
      <c r="W9" t="s">
        <v>400</v>
      </c>
      <c r="Y9" t="s">
        <v>401</v>
      </c>
      <c r="Z9">
        <v>849</v>
      </c>
    </row>
    <row r="10" spans="1:26" hidden="1" x14ac:dyDescent="0.4">
      <c r="A10">
        <f>MATCH(G10,List,0)</f>
        <v>64</v>
      </c>
      <c r="B10" t="s">
        <v>198</v>
      </c>
      <c r="C10" t="s">
        <v>397</v>
      </c>
      <c r="D10" t="s">
        <v>81</v>
      </c>
      <c r="E10" t="s">
        <v>175</v>
      </c>
      <c r="F10">
        <v>73.341999999999999</v>
      </c>
      <c r="G10" t="s">
        <v>196</v>
      </c>
      <c r="H10" t="s">
        <v>197</v>
      </c>
      <c r="I10" t="s">
        <v>398</v>
      </c>
      <c r="J10" t="s">
        <v>22</v>
      </c>
      <c r="K10" t="s">
        <v>33</v>
      </c>
      <c r="L10">
        <v>24</v>
      </c>
      <c r="M10" s="1" t="s">
        <v>24</v>
      </c>
      <c r="N10" s="2" t="s">
        <v>24</v>
      </c>
      <c r="O10">
        <v>0</v>
      </c>
      <c r="P10" s="1">
        <v>44807</v>
      </c>
      <c r="Q10" s="1">
        <v>44807</v>
      </c>
      <c r="R10" t="s">
        <v>271</v>
      </c>
      <c r="S10" t="s">
        <v>23</v>
      </c>
      <c r="T10" t="s">
        <v>399</v>
      </c>
      <c r="U10" t="s">
        <v>34</v>
      </c>
      <c r="W10" t="s">
        <v>400</v>
      </c>
      <c r="Y10" t="s">
        <v>401</v>
      </c>
      <c r="Z10">
        <v>849</v>
      </c>
    </row>
    <row r="11" spans="1:26" hidden="1" x14ac:dyDescent="0.4">
      <c r="A11">
        <f>MATCH(G11,List,0)</f>
        <v>59</v>
      </c>
      <c r="B11" t="s">
        <v>185</v>
      </c>
      <c r="C11" t="s">
        <v>397</v>
      </c>
      <c r="D11" t="s">
        <v>81</v>
      </c>
      <c r="E11" t="s">
        <v>175</v>
      </c>
      <c r="F11">
        <v>73.254000000000005</v>
      </c>
      <c r="G11" t="s">
        <v>186</v>
      </c>
      <c r="H11" t="s">
        <v>187</v>
      </c>
      <c r="I11" t="s">
        <v>398</v>
      </c>
      <c r="J11" t="s">
        <v>22</v>
      </c>
      <c r="K11" t="s">
        <v>33</v>
      </c>
      <c r="L11">
        <v>24</v>
      </c>
      <c r="M11" s="1" t="s">
        <v>24</v>
      </c>
      <c r="N11" s="2" t="s">
        <v>24</v>
      </c>
      <c r="O11">
        <v>0</v>
      </c>
      <c r="P11" s="1">
        <v>44807</v>
      </c>
      <c r="Q11" s="1">
        <v>44807</v>
      </c>
      <c r="R11" t="s">
        <v>271</v>
      </c>
      <c r="S11" t="s">
        <v>23</v>
      </c>
      <c r="T11" t="s">
        <v>399</v>
      </c>
      <c r="U11" t="s">
        <v>34</v>
      </c>
      <c r="W11" t="s">
        <v>400</v>
      </c>
      <c r="Y11" t="s">
        <v>401</v>
      </c>
      <c r="Z11">
        <v>849</v>
      </c>
    </row>
    <row r="12" spans="1:26" hidden="1" x14ac:dyDescent="0.4">
      <c r="A12">
        <f>MATCH(G12,List,0)</f>
        <v>36</v>
      </c>
      <c r="B12" t="s">
        <v>128</v>
      </c>
      <c r="C12" t="s">
        <v>397</v>
      </c>
      <c r="D12" t="s">
        <v>81</v>
      </c>
      <c r="E12" t="s">
        <v>129</v>
      </c>
      <c r="F12">
        <v>63.027999999999999</v>
      </c>
      <c r="G12" t="s">
        <v>130</v>
      </c>
      <c r="H12" t="s">
        <v>131</v>
      </c>
      <c r="I12" t="s">
        <v>403</v>
      </c>
      <c r="J12" t="s">
        <v>22</v>
      </c>
      <c r="K12" t="s">
        <v>33</v>
      </c>
      <c r="L12">
        <v>24</v>
      </c>
      <c r="M12" s="1" t="s">
        <v>24</v>
      </c>
      <c r="N12" s="2" t="s">
        <v>24</v>
      </c>
      <c r="O12">
        <v>0</v>
      </c>
      <c r="P12" s="1">
        <v>44807</v>
      </c>
      <c r="Q12" s="1">
        <v>44807</v>
      </c>
      <c r="R12" t="s">
        <v>271</v>
      </c>
      <c r="S12" t="s">
        <v>23</v>
      </c>
      <c r="T12" t="s">
        <v>399</v>
      </c>
      <c r="U12" t="s">
        <v>34</v>
      </c>
      <c r="W12" t="s">
        <v>400</v>
      </c>
      <c r="Y12" t="s">
        <v>401</v>
      </c>
      <c r="Z12">
        <v>849</v>
      </c>
    </row>
    <row r="13" spans="1:26" hidden="1" x14ac:dyDescent="0.4">
      <c r="A13">
        <f>MATCH(G13,List,0)</f>
        <v>62</v>
      </c>
      <c r="B13" t="s">
        <v>189</v>
      </c>
      <c r="C13" t="s">
        <v>397</v>
      </c>
      <c r="D13" t="s">
        <v>81</v>
      </c>
      <c r="E13" t="s">
        <v>175</v>
      </c>
      <c r="F13">
        <v>73.328999999999994</v>
      </c>
      <c r="G13" t="s">
        <v>190</v>
      </c>
      <c r="H13" t="s">
        <v>191</v>
      </c>
      <c r="I13" t="s">
        <v>398</v>
      </c>
      <c r="J13" t="s">
        <v>22</v>
      </c>
      <c r="K13" t="s">
        <v>33</v>
      </c>
      <c r="L13">
        <v>24</v>
      </c>
      <c r="M13" s="1" t="s">
        <v>24</v>
      </c>
      <c r="N13" s="2" t="s">
        <v>24</v>
      </c>
      <c r="O13">
        <v>0</v>
      </c>
      <c r="P13" s="1">
        <v>44807</v>
      </c>
      <c r="Q13" s="1">
        <v>44807</v>
      </c>
      <c r="R13" t="s">
        <v>271</v>
      </c>
      <c r="S13" t="s">
        <v>23</v>
      </c>
      <c r="T13" t="s">
        <v>399</v>
      </c>
      <c r="U13" t="s">
        <v>34</v>
      </c>
      <c r="W13" t="s">
        <v>400</v>
      </c>
      <c r="Y13" t="s">
        <v>401</v>
      </c>
      <c r="Z13">
        <v>849</v>
      </c>
    </row>
    <row r="14" spans="1:26" hidden="1" x14ac:dyDescent="0.4">
      <c r="A14">
        <f>MATCH(G14,List,0)</f>
        <v>35</v>
      </c>
      <c r="B14" t="s">
        <v>124</v>
      </c>
      <c r="C14" t="s">
        <v>397</v>
      </c>
      <c r="D14" t="s">
        <v>81</v>
      </c>
      <c r="E14" t="s">
        <v>125</v>
      </c>
      <c r="F14">
        <v>62.000999999999998</v>
      </c>
      <c r="G14" t="s">
        <v>126</v>
      </c>
      <c r="H14" t="s">
        <v>127</v>
      </c>
      <c r="I14" t="s">
        <v>398</v>
      </c>
      <c r="J14" t="s">
        <v>22</v>
      </c>
      <c r="K14" t="s">
        <v>33</v>
      </c>
      <c r="L14">
        <v>24</v>
      </c>
      <c r="M14" s="1" t="s">
        <v>24</v>
      </c>
      <c r="N14" s="2" t="s">
        <v>24</v>
      </c>
      <c r="O14">
        <v>0</v>
      </c>
      <c r="P14" s="1">
        <v>44807</v>
      </c>
      <c r="Q14" s="1">
        <v>44807</v>
      </c>
      <c r="R14" t="s">
        <v>271</v>
      </c>
      <c r="S14" t="s">
        <v>23</v>
      </c>
      <c r="T14" t="s">
        <v>399</v>
      </c>
      <c r="U14" t="s">
        <v>34</v>
      </c>
      <c r="W14" t="s">
        <v>400</v>
      </c>
      <c r="Y14" t="s">
        <v>401</v>
      </c>
      <c r="Z14">
        <v>849</v>
      </c>
    </row>
    <row r="15" spans="1:26" hidden="1" x14ac:dyDescent="0.4">
      <c r="A15">
        <f>MATCH(G15,List,0)</f>
        <v>25</v>
      </c>
      <c r="B15" t="s">
        <v>97</v>
      </c>
      <c r="C15" t="s">
        <v>397</v>
      </c>
      <c r="D15" t="s">
        <v>81</v>
      </c>
      <c r="E15" t="s">
        <v>98</v>
      </c>
      <c r="F15">
        <v>35.118000000000002</v>
      </c>
      <c r="G15" t="s">
        <v>99</v>
      </c>
      <c r="H15" t="s">
        <v>100</v>
      </c>
      <c r="I15" t="s">
        <v>404</v>
      </c>
      <c r="J15" t="s">
        <v>22</v>
      </c>
      <c r="K15" t="s">
        <v>33</v>
      </c>
      <c r="L15">
        <v>24</v>
      </c>
      <c r="M15" s="1" t="s">
        <v>24</v>
      </c>
      <c r="N15" s="2" t="s">
        <v>24</v>
      </c>
      <c r="O15">
        <v>0</v>
      </c>
      <c r="P15" s="1">
        <v>44807</v>
      </c>
      <c r="Q15" s="1">
        <v>44807</v>
      </c>
      <c r="R15" t="s">
        <v>271</v>
      </c>
      <c r="S15" t="s">
        <v>23</v>
      </c>
      <c r="T15" t="s">
        <v>399</v>
      </c>
      <c r="U15" t="s">
        <v>34</v>
      </c>
      <c r="W15" t="s">
        <v>400</v>
      </c>
      <c r="Y15" t="s">
        <v>401</v>
      </c>
      <c r="Z15">
        <v>849</v>
      </c>
    </row>
    <row r="16" spans="1:26" hidden="1" x14ac:dyDescent="0.4">
      <c r="A16">
        <f>MATCH(G16,List,0)</f>
        <v>67</v>
      </c>
      <c r="B16" t="s">
        <v>209</v>
      </c>
      <c r="C16" t="s">
        <v>397</v>
      </c>
      <c r="D16" t="s">
        <v>81</v>
      </c>
      <c r="E16" t="s">
        <v>175</v>
      </c>
      <c r="F16">
        <v>73.358999999999995</v>
      </c>
      <c r="G16" t="s">
        <v>207</v>
      </c>
      <c r="H16" t="s">
        <v>208</v>
      </c>
      <c r="I16" t="s">
        <v>398</v>
      </c>
      <c r="J16" t="s">
        <v>22</v>
      </c>
      <c r="K16" t="s">
        <v>33</v>
      </c>
      <c r="L16">
        <v>24</v>
      </c>
      <c r="M16" s="1" t="s">
        <v>24</v>
      </c>
      <c r="N16" s="2" t="s">
        <v>24</v>
      </c>
      <c r="O16">
        <v>0</v>
      </c>
      <c r="P16" s="1">
        <v>44807</v>
      </c>
      <c r="Q16" s="1">
        <v>44807</v>
      </c>
      <c r="R16" t="s">
        <v>271</v>
      </c>
      <c r="S16" t="s">
        <v>23</v>
      </c>
      <c r="T16" t="s">
        <v>399</v>
      </c>
      <c r="U16" t="s">
        <v>34</v>
      </c>
      <c r="W16" t="s">
        <v>400</v>
      </c>
      <c r="Y16" t="s">
        <v>401</v>
      </c>
      <c r="Z16">
        <v>849</v>
      </c>
    </row>
    <row r="17" spans="1:26" hidden="1" x14ac:dyDescent="0.4">
      <c r="A17">
        <f>MATCH(G17,List,0)</f>
        <v>40</v>
      </c>
      <c r="B17" t="s">
        <v>138</v>
      </c>
      <c r="C17" t="s">
        <v>397</v>
      </c>
      <c r="D17" t="s">
        <v>81</v>
      </c>
      <c r="E17" t="s">
        <v>129</v>
      </c>
      <c r="F17">
        <v>63.115000000000002</v>
      </c>
      <c r="G17" t="s">
        <v>139</v>
      </c>
      <c r="H17" t="s">
        <v>140</v>
      </c>
      <c r="I17" t="s">
        <v>398</v>
      </c>
      <c r="J17" t="s">
        <v>22</v>
      </c>
      <c r="K17" t="s">
        <v>33</v>
      </c>
      <c r="L17">
        <v>24</v>
      </c>
      <c r="M17" s="1" t="s">
        <v>24</v>
      </c>
      <c r="N17" s="2" t="s">
        <v>24</v>
      </c>
      <c r="O17">
        <v>0</v>
      </c>
      <c r="P17" s="1">
        <v>44807</v>
      </c>
      <c r="Q17" s="1">
        <v>44807</v>
      </c>
      <c r="R17" t="s">
        <v>271</v>
      </c>
      <c r="S17" t="s">
        <v>23</v>
      </c>
      <c r="T17" t="s">
        <v>399</v>
      </c>
      <c r="U17" t="s">
        <v>34</v>
      </c>
      <c r="W17" t="s">
        <v>400</v>
      </c>
      <c r="Y17" t="s">
        <v>401</v>
      </c>
      <c r="Z17">
        <v>849</v>
      </c>
    </row>
    <row r="18" spans="1:26" x14ac:dyDescent="0.4">
      <c r="A18">
        <f>MATCH(G18,List,0)</f>
        <v>30</v>
      </c>
      <c r="B18" t="s">
        <v>116</v>
      </c>
      <c r="C18" t="s">
        <v>397</v>
      </c>
      <c r="D18" t="s">
        <v>81</v>
      </c>
      <c r="E18" t="s">
        <v>110</v>
      </c>
      <c r="F18">
        <v>49.136000000000003</v>
      </c>
      <c r="G18" t="s">
        <v>114</v>
      </c>
      <c r="H18" t="s">
        <v>85</v>
      </c>
      <c r="I18" t="s">
        <v>403</v>
      </c>
      <c r="J18" t="s">
        <v>22</v>
      </c>
      <c r="K18" t="s">
        <v>33</v>
      </c>
      <c r="L18">
        <v>24</v>
      </c>
      <c r="M18" s="1" t="s">
        <v>24</v>
      </c>
      <c r="N18" s="2" t="s">
        <v>35</v>
      </c>
      <c r="O18">
        <v>0</v>
      </c>
      <c r="P18" s="1">
        <v>44807</v>
      </c>
      <c r="Q18" s="1">
        <v>44807</v>
      </c>
      <c r="R18" t="s">
        <v>271</v>
      </c>
      <c r="S18" t="s">
        <v>23</v>
      </c>
      <c r="T18" t="s">
        <v>399</v>
      </c>
      <c r="U18" t="s">
        <v>34</v>
      </c>
      <c r="W18" t="s">
        <v>400</v>
      </c>
      <c r="Y18" t="s">
        <v>401</v>
      </c>
      <c r="Z18">
        <v>-849</v>
      </c>
    </row>
    <row r="19" spans="1:26" hidden="1" x14ac:dyDescent="0.4">
      <c r="A19">
        <f>MATCH(G19,List,0)</f>
        <v>23</v>
      </c>
      <c r="B19" t="s">
        <v>89</v>
      </c>
      <c r="C19" t="s">
        <v>397</v>
      </c>
      <c r="D19" t="s">
        <v>81</v>
      </c>
      <c r="E19" t="s">
        <v>90</v>
      </c>
      <c r="F19">
        <v>25.001000000000001</v>
      </c>
      <c r="G19" t="s">
        <v>91</v>
      </c>
      <c r="H19" t="s">
        <v>92</v>
      </c>
      <c r="I19" t="s">
        <v>398</v>
      </c>
      <c r="J19" t="s">
        <v>22</v>
      </c>
      <c r="K19" t="s">
        <v>33</v>
      </c>
      <c r="L19">
        <v>24</v>
      </c>
      <c r="M19" s="1" t="s">
        <v>24</v>
      </c>
      <c r="N19" s="2" t="s">
        <v>35</v>
      </c>
      <c r="O19">
        <v>0</v>
      </c>
      <c r="P19" s="1">
        <v>44807</v>
      </c>
      <c r="Q19" s="1">
        <v>44807</v>
      </c>
      <c r="R19" t="s">
        <v>271</v>
      </c>
      <c r="S19" t="s">
        <v>23</v>
      </c>
      <c r="T19" t="s">
        <v>399</v>
      </c>
      <c r="U19" t="s">
        <v>34</v>
      </c>
      <c r="W19" t="s">
        <v>400</v>
      </c>
      <c r="Y19" t="s">
        <v>401</v>
      </c>
      <c r="Z19">
        <v>849</v>
      </c>
    </row>
    <row r="20" spans="1:26" hidden="1" x14ac:dyDescent="0.4">
      <c r="A20">
        <f>MATCH(G20,List,0)</f>
        <v>49</v>
      </c>
      <c r="B20" t="s">
        <v>163</v>
      </c>
      <c r="C20" t="s">
        <v>397</v>
      </c>
      <c r="D20" t="s">
        <v>81</v>
      </c>
      <c r="E20" t="s">
        <v>146</v>
      </c>
      <c r="F20">
        <v>70.257999999999996</v>
      </c>
      <c r="G20" t="s">
        <v>164</v>
      </c>
      <c r="H20" t="s">
        <v>165</v>
      </c>
      <c r="I20" t="s">
        <v>398</v>
      </c>
      <c r="J20" t="s">
        <v>22</v>
      </c>
      <c r="K20" t="s">
        <v>33</v>
      </c>
      <c r="L20">
        <v>24</v>
      </c>
      <c r="M20" s="1" t="s">
        <v>24</v>
      </c>
      <c r="N20" s="2" t="s">
        <v>24</v>
      </c>
      <c r="O20">
        <v>0</v>
      </c>
      <c r="P20" s="1">
        <v>44807</v>
      </c>
      <c r="Q20" s="1">
        <v>44807</v>
      </c>
      <c r="R20" t="s">
        <v>271</v>
      </c>
      <c r="S20" t="s">
        <v>23</v>
      </c>
      <c r="T20" t="s">
        <v>399</v>
      </c>
      <c r="U20" t="s">
        <v>34</v>
      </c>
      <c r="W20" t="s">
        <v>400</v>
      </c>
      <c r="Y20" t="s">
        <v>401</v>
      </c>
      <c r="Z20">
        <v>849</v>
      </c>
    </row>
    <row r="21" spans="1:26" hidden="1" x14ac:dyDescent="0.4">
      <c r="A21">
        <f>MATCH(G21,List,0)</f>
        <v>42</v>
      </c>
      <c r="B21" t="s">
        <v>141</v>
      </c>
      <c r="C21" t="s">
        <v>397</v>
      </c>
      <c r="D21" t="s">
        <v>81</v>
      </c>
      <c r="E21" t="s">
        <v>142</v>
      </c>
      <c r="F21">
        <v>65.007000000000005</v>
      </c>
      <c r="G21" t="s">
        <v>143</v>
      </c>
      <c r="H21" t="s">
        <v>144</v>
      </c>
      <c r="I21" t="s">
        <v>398</v>
      </c>
      <c r="J21" t="s">
        <v>22</v>
      </c>
      <c r="K21" t="s">
        <v>33</v>
      </c>
      <c r="L21">
        <v>24</v>
      </c>
      <c r="M21" s="1" t="s">
        <v>24</v>
      </c>
      <c r="N21" s="2" t="s">
        <v>24</v>
      </c>
      <c r="O21">
        <v>0</v>
      </c>
      <c r="P21" s="1">
        <v>44807</v>
      </c>
      <c r="Q21" s="1">
        <v>44807</v>
      </c>
      <c r="R21" t="s">
        <v>271</v>
      </c>
      <c r="S21" t="s">
        <v>23</v>
      </c>
      <c r="T21" t="s">
        <v>399</v>
      </c>
      <c r="U21" t="s">
        <v>34</v>
      </c>
      <c r="W21" t="s">
        <v>400</v>
      </c>
      <c r="Y21" t="s">
        <v>401</v>
      </c>
      <c r="Z21">
        <v>849</v>
      </c>
    </row>
    <row r="22" spans="1:26" hidden="1" x14ac:dyDescent="0.4">
      <c r="A22">
        <f>MATCH(G22,List,0)</f>
        <v>37</v>
      </c>
      <c r="B22" t="s">
        <v>132</v>
      </c>
      <c r="C22" t="s">
        <v>397</v>
      </c>
      <c r="D22" t="s">
        <v>81</v>
      </c>
      <c r="E22" t="s">
        <v>129</v>
      </c>
      <c r="F22">
        <v>63.073999999999998</v>
      </c>
      <c r="G22" t="s">
        <v>133</v>
      </c>
      <c r="H22" t="s">
        <v>85</v>
      </c>
      <c r="I22" t="s">
        <v>398</v>
      </c>
      <c r="J22" t="s">
        <v>22</v>
      </c>
      <c r="K22" t="s">
        <v>33</v>
      </c>
      <c r="L22">
        <v>24</v>
      </c>
      <c r="M22" s="1" t="s">
        <v>24</v>
      </c>
      <c r="N22" s="2" t="s">
        <v>24</v>
      </c>
      <c r="O22">
        <v>0</v>
      </c>
      <c r="P22" s="1">
        <v>44807</v>
      </c>
      <c r="Q22" s="1">
        <v>44807</v>
      </c>
      <c r="R22" t="s">
        <v>271</v>
      </c>
      <c r="S22" t="s">
        <v>23</v>
      </c>
      <c r="T22" t="s">
        <v>399</v>
      </c>
      <c r="U22" t="s">
        <v>34</v>
      </c>
      <c r="W22" t="s">
        <v>400</v>
      </c>
      <c r="Y22" t="s">
        <v>401</v>
      </c>
      <c r="Z22">
        <v>849</v>
      </c>
    </row>
    <row r="23" spans="1:26" hidden="1" x14ac:dyDescent="0.4">
      <c r="A23">
        <f>MATCH(G23,List,0)</f>
        <v>46</v>
      </c>
      <c r="B23" t="s">
        <v>152</v>
      </c>
      <c r="C23" t="s">
        <v>397</v>
      </c>
      <c r="D23" t="s">
        <v>81</v>
      </c>
      <c r="E23" t="s">
        <v>146</v>
      </c>
      <c r="F23">
        <v>70.099999999999994</v>
      </c>
      <c r="G23" t="s">
        <v>153</v>
      </c>
      <c r="H23" t="s">
        <v>154</v>
      </c>
      <c r="I23" t="s">
        <v>398</v>
      </c>
      <c r="J23" t="s">
        <v>22</v>
      </c>
      <c r="K23" t="s">
        <v>33</v>
      </c>
      <c r="L23">
        <v>24</v>
      </c>
      <c r="M23" s="1" t="s">
        <v>24</v>
      </c>
      <c r="N23" s="2" t="s">
        <v>24</v>
      </c>
      <c r="O23">
        <v>0</v>
      </c>
      <c r="P23" s="1">
        <v>44807</v>
      </c>
      <c r="Q23" s="1">
        <v>44807</v>
      </c>
      <c r="R23" t="s">
        <v>271</v>
      </c>
      <c r="S23" t="s">
        <v>23</v>
      </c>
      <c r="T23" t="s">
        <v>399</v>
      </c>
      <c r="U23" t="s">
        <v>34</v>
      </c>
      <c r="W23" t="s">
        <v>400</v>
      </c>
      <c r="Y23" t="s">
        <v>401</v>
      </c>
      <c r="Z23">
        <v>849</v>
      </c>
    </row>
    <row r="24" spans="1:26" hidden="1" x14ac:dyDescent="0.4">
      <c r="A24">
        <f>MATCH(G24,List,0)</f>
        <v>38</v>
      </c>
      <c r="B24" t="s">
        <v>134</v>
      </c>
      <c r="C24" t="s">
        <v>397</v>
      </c>
      <c r="D24" t="s">
        <v>81</v>
      </c>
      <c r="E24" t="s">
        <v>129</v>
      </c>
      <c r="F24">
        <v>63.088999999999999</v>
      </c>
      <c r="G24" t="s">
        <v>135</v>
      </c>
      <c r="H24" t="s">
        <v>85</v>
      </c>
      <c r="I24" t="s">
        <v>398</v>
      </c>
      <c r="J24" t="s">
        <v>22</v>
      </c>
      <c r="K24" t="s">
        <v>33</v>
      </c>
      <c r="L24">
        <v>24</v>
      </c>
      <c r="M24" s="1" t="s">
        <v>24</v>
      </c>
      <c r="N24" s="2" t="s">
        <v>24</v>
      </c>
      <c r="O24">
        <v>0</v>
      </c>
      <c r="P24" s="1">
        <v>44807</v>
      </c>
      <c r="Q24" s="1">
        <v>44807</v>
      </c>
      <c r="R24" t="s">
        <v>271</v>
      </c>
      <c r="S24" t="s">
        <v>23</v>
      </c>
      <c r="T24" t="s">
        <v>399</v>
      </c>
      <c r="U24" t="s">
        <v>34</v>
      </c>
      <c r="W24" t="s">
        <v>400</v>
      </c>
      <c r="Y24" t="s">
        <v>401</v>
      </c>
      <c r="Z24">
        <v>849</v>
      </c>
    </row>
    <row r="25" spans="1:26" hidden="1" x14ac:dyDescent="0.4">
      <c r="A25">
        <f>MATCH(G25,List,0)</f>
        <v>39</v>
      </c>
      <c r="B25" t="s">
        <v>136</v>
      </c>
      <c r="C25" t="s">
        <v>397</v>
      </c>
      <c r="D25" t="s">
        <v>81</v>
      </c>
      <c r="E25" t="s">
        <v>129</v>
      </c>
      <c r="F25">
        <v>63.094999999999999</v>
      </c>
      <c r="G25" t="s">
        <v>137</v>
      </c>
      <c r="H25" t="s">
        <v>85</v>
      </c>
      <c r="I25" t="s">
        <v>398</v>
      </c>
      <c r="J25" t="s">
        <v>22</v>
      </c>
      <c r="K25" t="s">
        <v>33</v>
      </c>
      <c r="L25">
        <v>24</v>
      </c>
      <c r="M25" s="1" t="s">
        <v>24</v>
      </c>
      <c r="N25" s="2" t="s">
        <v>24</v>
      </c>
      <c r="O25">
        <v>0</v>
      </c>
      <c r="P25" s="1">
        <v>44807</v>
      </c>
      <c r="Q25" s="1">
        <v>44807</v>
      </c>
      <c r="R25" t="s">
        <v>271</v>
      </c>
      <c r="S25" t="s">
        <v>23</v>
      </c>
      <c r="T25" t="s">
        <v>399</v>
      </c>
      <c r="U25" t="s">
        <v>34</v>
      </c>
      <c r="W25" t="s">
        <v>400</v>
      </c>
      <c r="Y25" t="s">
        <v>401</v>
      </c>
      <c r="Z25">
        <v>849</v>
      </c>
    </row>
    <row r="26" spans="1:26" hidden="1" x14ac:dyDescent="0.4">
      <c r="A26">
        <f>MATCH(G26,List,0)</f>
        <v>22</v>
      </c>
      <c r="B26" t="s">
        <v>86</v>
      </c>
      <c r="C26" t="s">
        <v>397</v>
      </c>
      <c r="D26" t="s">
        <v>81</v>
      </c>
      <c r="E26" t="s">
        <v>87</v>
      </c>
      <c r="F26">
        <v>17.007999999999999</v>
      </c>
      <c r="G26" t="s">
        <v>88</v>
      </c>
      <c r="H26" t="s">
        <v>85</v>
      </c>
      <c r="I26" t="s">
        <v>403</v>
      </c>
      <c r="J26" t="s">
        <v>22</v>
      </c>
      <c r="K26" t="s">
        <v>33</v>
      </c>
      <c r="L26">
        <v>24</v>
      </c>
      <c r="M26" s="1" t="s">
        <v>24</v>
      </c>
      <c r="N26" s="2" t="s">
        <v>24</v>
      </c>
      <c r="O26">
        <v>0</v>
      </c>
      <c r="P26" s="1">
        <v>44807</v>
      </c>
      <c r="Q26" s="1">
        <v>44807</v>
      </c>
      <c r="R26" t="s">
        <v>271</v>
      </c>
      <c r="S26" t="s">
        <v>23</v>
      </c>
      <c r="T26" t="s">
        <v>399</v>
      </c>
      <c r="U26" t="s">
        <v>34</v>
      </c>
      <c r="W26" t="s">
        <v>400</v>
      </c>
      <c r="Y26" t="s">
        <v>401</v>
      </c>
      <c r="Z26">
        <v>849</v>
      </c>
    </row>
    <row r="27" spans="1:26" hidden="1" x14ac:dyDescent="0.4">
      <c r="A27">
        <f>MATCH(G27,List,0)</f>
        <v>32</v>
      </c>
      <c r="B27" t="s">
        <v>120</v>
      </c>
      <c r="C27" t="s">
        <v>397</v>
      </c>
      <c r="D27" t="s">
        <v>81</v>
      </c>
      <c r="E27" t="s">
        <v>110</v>
      </c>
      <c r="F27">
        <v>49.165999999999997</v>
      </c>
      <c r="G27" t="s">
        <v>121</v>
      </c>
      <c r="H27" t="s">
        <v>85</v>
      </c>
      <c r="I27" t="s">
        <v>398</v>
      </c>
      <c r="J27" t="s">
        <v>22</v>
      </c>
      <c r="K27" t="s">
        <v>33</v>
      </c>
      <c r="L27">
        <v>24</v>
      </c>
      <c r="M27" s="1" t="s">
        <v>24</v>
      </c>
      <c r="N27" s="2" t="s">
        <v>24</v>
      </c>
      <c r="O27">
        <v>0</v>
      </c>
      <c r="P27" s="1">
        <v>44807</v>
      </c>
      <c r="Q27" s="1">
        <v>44807</v>
      </c>
      <c r="R27" t="s">
        <v>271</v>
      </c>
      <c r="S27" t="s">
        <v>23</v>
      </c>
      <c r="T27" t="s">
        <v>399</v>
      </c>
      <c r="U27" t="s">
        <v>34</v>
      </c>
      <c r="W27" t="s">
        <v>400</v>
      </c>
      <c r="Y27" t="s">
        <v>401</v>
      </c>
      <c r="Z27">
        <v>849</v>
      </c>
    </row>
    <row r="28" spans="1:26" hidden="1" x14ac:dyDescent="0.4">
      <c r="A28">
        <f>MATCH(G28,List,0)</f>
        <v>48</v>
      </c>
      <c r="B28" t="s">
        <v>159</v>
      </c>
      <c r="C28" t="s">
        <v>397</v>
      </c>
      <c r="D28" t="s">
        <v>81</v>
      </c>
      <c r="E28" t="s">
        <v>146</v>
      </c>
      <c r="F28">
        <v>70.234999999999999</v>
      </c>
      <c r="G28" t="s">
        <v>160</v>
      </c>
      <c r="H28" t="s">
        <v>161</v>
      </c>
      <c r="I28" t="s">
        <v>398</v>
      </c>
      <c r="J28" t="s">
        <v>22</v>
      </c>
      <c r="K28" t="s">
        <v>33</v>
      </c>
      <c r="L28">
        <v>24</v>
      </c>
      <c r="M28" s="1" t="s">
        <v>24</v>
      </c>
      <c r="N28" s="2" t="s">
        <v>24</v>
      </c>
      <c r="O28">
        <v>0</v>
      </c>
      <c r="P28" s="1">
        <v>44807</v>
      </c>
      <c r="Q28" s="1">
        <v>44807</v>
      </c>
      <c r="R28" t="s">
        <v>271</v>
      </c>
      <c r="S28" t="s">
        <v>23</v>
      </c>
      <c r="T28" t="s">
        <v>399</v>
      </c>
      <c r="U28" t="s">
        <v>34</v>
      </c>
      <c r="W28" t="s">
        <v>400</v>
      </c>
      <c r="Y28" t="s">
        <v>401</v>
      </c>
      <c r="Z28">
        <v>849</v>
      </c>
    </row>
    <row r="29" spans="1:26" hidden="1" x14ac:dyDescent="0.4">
      <c r="A29">
        <f>MATCH(G29,List,0)</f>
        <v>43</v>
      </c>
      <c r="B29" t="s">
        <v>145</v>
      </c>
      <c r="C29" t="s">
        <v>397</v>
      </c>
      <c r="D29" t="s">
        <v>81</v>
      </c>
      <c r="E29" t="s">
        <v>146</v>
      </c>
      <c r="F29">
        <v>70.028999999999996</v>
      </c>
      <c r="G29" t="s">
        <v>147</v>
      </c>
      <c r="H29" t="s">
        <v>148</v>
      </c>
      <c r="I29" t="s">
        <v>398</v>
      </c>
      <c r="J29" t="s">
        <v>22</v>
      </c>
      <c r="K29" t="s">
        <v>33</v>
      </c>
      <c r="L29">
        <v>24</v>
      </c>
      <c r="M29" s="1" t="s">
        <v>24</v>
      </c>
      <c r="N29" s="2" t="s">
        <v>24</v>
      </c>
      <c r="O29">
        <v>0</v>
      </c>
      <c r="P29" s="1">
        <v>44807</v>
      </c>
      <c r="Q29" s="1">
        <v>44807</v>
      </c>
      <c r="R29" t="s">
        <v>271</v>
      </c>
      <c r="S29" t="s">
        <v>23</v>
      </c>
      <c r="T29" t="s">
        <v>399</v>
      </c>
      <c r="U29" t="s">
        <v>34</v>
      </c>
      <c r="W29" t="s">
        <v>400</v>
      </c>
      <c r="Y29" t="s">
        <v>401</v>
      </c>
      <c r="Z29">
        <v>849</v>
      </c>
    </row>
    <row r="30" spans="1:26" hidden="1" x14ac:dyDescent="0.4">
      <c r="A30">
        <f>MATCH(G30,List,0)</f>
        <v>63</v>
      </c>
      <c r="B30" t="s">
        <v>192</v>
      </c>
      <c r="C30" t="s">
        <v>397</v>
      </c>
      <c r="D30" t="s">
        <v>81</v>
      </c>
      <c r="E30" t="s">
        <v>175</v>
      </c>
      <c r="F30">
        <v>73.334000000000003</v>
      </c>
      <c r="G30" t="s">
        <v>193</v>
      </c>
      <c r="H30" t="s">
        <v>194</v>
      </c>
      <c r="I30" t="s">
        <v>398</v>
      </c>
      <c r="J30" t="s">
        <v>22</v>
      </c>
      <c r="K30" t="s">
        <v>33</v>
      </c>
      <c r="L30">
        <v>24</v>
      </c>
      <c r="M30" s="1" t="s">
        <v>24</v>
      </c>
      <c r="N30" s="2" t="s">
        <v>24</v>
      </c>
      <c r="O30">
        <v>0</v>
      </c>
      <c r="P30" s="1">
        <v>44807</v>
      </c>
      <c r="Q30" s="1">
        <v>44807</v>
      </c>
      <c r="R30" t="s">
        <v>271</v>
      </c>
      <c r="S30" t="s">
        <v>23</v>
      </c>
      <c r="T30" t="s">
        <v>399</v>
      </c>
      <c r="U30" t="s">
        <v>34</v>
      </c>
      <c r="W30" t="s">
        <v>400</v>
      </c>
      <c r="Y30" t="s">
        <v>401</v>
      </c>
      <c r="Z30">
        <v>849</v>
      </c>
    </row>
    <row r="31" spans="1:26" hidden="1" x14ac:dyDescent="0.4">
      <c r="A31">
        <f>MATCH(G31,List,0)</f>
        <v>44</v>
      </c>
      <c r="B31" t="s">
        <v>149</v>
      </c>
      <c r="C31" t="s">
        <v>397</v>
      </c>
      <c r="D31" t="s">
        <v>81</v>
      </c>
      <c r="E31" t="s">
        <v>146</v>
      </c>
      <c r="F31">
        <v>70.058999999999997</v>
      </c>
      <c r="G31" t="s">
        <v>150</v>
      </c>
      <c r="H31" t="s">
        <v>151</v>
      </c>
      <c r="I31" t="s">
        <v>398</v>
      </c>
      <c r="J31" t="s">
        <v>22</v>
      </c>
      <c r="K31" t="s">
        <v>33</v>
      </c>
      <c r="L31">
        <v>24</v>
      </c>
      <c r="M31" s="1" t="s">
        <v>24</v>
      </c>
      <c r="N31" s="2" t="s">
        <v>24</v>
      </c>
      <c r="O31">
        <v>0</v>
      </c>
      <c r="P31" s="1">
        <v>44807</v>
      </c>
      <c r="Q31" s="1">
        <v>44807</v>
      </c>
      <c r="R31" t="s">
        <v>271</v>
      </c>
      <c r="S31" t="s">
        <v>23</v>
      </c>
      <c r="T31" t="s">
        <v>399</v>
      </c>
      <c r="U31" t="s">
        <v>34</v>
      </c>
      <c r="W31" t="s">
        <v>400</v>
      </c>
      <c r="Y31" t="s">
        <v>401</v>
      </c>
      <c r="Z31">
        <v>849</v>
      </c>
    </row>
    <row r="32" spans="1:26" hidden="1" x14ac:dyDescent="0.4">
      <c r="A32">
        <f>MATCH(G32,List,0)</f>
        <v>26</v>
      </c>
      <c r="B32" t="s">
        <v>101</v>
      </c>
      <c r="C32" t="s">
        <v>397</v>
      </c>
      <c r="D32" t="s">
        <v>81</v>
      </c>
      <c r="E32" t="s">
        <v>102</v>
      </c>
      <c r="F32">
        <v>41.002000000000002</v>
      </c>
      <c r="G32" t="s">
        <v>103</v>
      </c>
      <c r="H32" t="s">
        <v>85</v>
      </c>
      <c r="I32" t="s">
        <v>398</v>
      </c>
      <c r="J32" t="s">
        <v>22</v>
      </c>
      <c r="K32" t="s">
        <v>33</v>
      </c>
      <c r="L32">
        <v>24</v>
      </c>
      <c r="M32" t="s">
        <v>24</v>
      </c>
      <c r="N32" t="s">
        <v>24</v>
      </c>
      <c r="O32">
        <v>0</v>
      </c>
      <c r="P32" s="1">
        <v>44807</v>
      </c>
      <c r="Q32" s="1">
        <v>44807</v>
      </c>
      <c r="R32" t="s">
        <v>271</v>
      </c>
      <c r="S32" t="s">
        <v>23</v>
      </c>
      <c r="T32" t="s">
        <v>399</v>
      </c>
      <c r="U32" t="s">
        <v>34</v>
      </c>
      <c r="W32" t="s">
        <v>400</v>
      </c>
      <c r="Y32" t="s">
        <v>401</v>
      </c>
      <c r="Z32">
        <v>849</v>
      </c>
    </row>
    <row r="33" spans="1:26" hidden="1" x14ac:dyDescent="0.4">
      <c r="A33">
        <f>MATCH(G33,List,0)</f>
        <v>51</v>
      </c>
      <c r="B33" t="s">
        <v>170</v>
      </c>
      <c r="C33" t="s">
        <v>397</v>
      </c>
      <c r="D33" t="s">
        <v>81</v>
      </c>
      <c r="E33" t="s">
        <v>167</v>
      </c>
      <c r="F33">
        <v>72.003</v>
      </c>
      <c r="G33" t="s">
        <v>171</v>
      </c>
      <c r="H33" t="s">
        <v>172</v>
      </c>
      <c r="I33" t="s">
        <v>398</v>
      </c>
      <c r="J33" t="s">
        <v>22</v>
      </c>
      <c r="K33" t="s">
        <v>33</v>
      </c>
      <c r="L33">
        <v>24</v>
      </c>
      <c r="M33" t="s">
        <v>24</v>
      </c>
      <c r="N33" t="s">
        <v>24</v>
      </c>
      <c r="O33">
        <v>0</v>
      </c>
      <c r="P33" s="1">
        <v>44807</v>
      </c>
      <c r="Q33" s="1">
        <v>44807</v>
      </c>
      <c r="R33" t="s">
        <v>271</v>
      </c>
      <c r="S33" t="s">
        <v>23</v>
      </c>
      <c r="T33" t="s">
        <v>399</v>
      </c>
      <c r="U33" t="s">
        <v>34</v>
      </c>
      <c r="W33" t="s">
        <v>400</v>
      </c>
      <c r="Y33" t="s">
        <v>401</v>
      </c>
      <c r="Z33">
        <v>849</v>
      </c>
    </row>
    <row r="34" spans="1:26" hidden="1" x14ac:dyDescent="0.4">
      <c r="A34">
        <f>MATCH(G34,List,0)</f>
        <v>9</v>
      </c>
      <c r="B34" t="s">
        <v>55</v>
      </c>
      <c r="C34" t="s">
        <v>397</v>
      </c>
      <c r="D34" t="s">
        <v>56</v>
      </c>
      <c r="E34" t="s">
        <v>57</v>
      </c>
      <c r="F34">
        <v>75</v>
      </c>
      <c r="G34" t="s">
        <v>58</v>
      </c>
      <c r="I34" t="s">
        <v>402</v>
      </c>
      <c r="J34" t="s">
        <v>22</v>
      </c>
      <c r="K34" t="s">
        <v>33</v>
      </c>
      <c r="L34">
        <v>24</v>
      </c>
      <c r="M34" t="s">
        <v>24</v>
      </c>
      <c r="N34" t="s">
        <v>35</v>
      </c>
      <c r="O34">
        <v>0</v>
      </c>
      <c r="P34" s="1">
        <v>44807</v>
      </c>
      <c r="Q34" s="1">
        <v>44807</v>
      </c>
      <c r="R34" t="s">
        <v>271</v>
      </c>
      <c r="S34" t="s">
        <v>23</v>
      </c>
      <c r="T34" t="s">
        <v>399</v>
      </c>
      <c r="U34" t="s">
        <v>34</v>
      </c>
      <c r="W34" t="s">
        <v>400</v>
      </c>
      <c r="Y34" t="s">
        <v>401</v>
      </c>
      <c r="Z34">
        <v>849</v>
      </c>
    </row>
    <row r="35" spans="1:26" hidden="1" x14ac:dyDescent="0.4">
      <c r="A35">
        <f>MATCH(G35,List,0)</f>
        <v>50</v>
      </c>
      <c r="B35" t="s">
        <v>166</v>
      </c>
      <c r="C35" t="s">
        <v>397</v>
      </c>
      <c r="D35" t="s">
        <v>81</v>
      </c>
      <c r="E35" t="s">
        <v>167</v>
      </c>
      <c r="F35">
        <v>72.001999999999995</v>
      </c>
      <c r="G35" t="s">
        <v>168</v>
      </c>
      <c r="H35" t="s">
        <v>169</v>
      </c>
      <c r="I35" t="s">
        <v>398</v>
      </c>
      <c r="J35" t="s">
        <v>22</v>
      </c>
      <c r="K35" t="s">
        <v>33</v>
      </c>
      <c r="L35">
        <v>24</v>
      </c>
      <c r="M35" t="s">
        <v>24</v>
      </c>
      <c r="N35" t="s">
        <v>24</v>
      </c>
      <c r="O35">
        <v>0</v>
      </c>
      <c r="P35" s="1">
        <v>44807</v>
      </c>
      <c r="Q35" s="1">
        <v>44807</v>
      </c>
      <c r="R35" t="s">
        <v>271</v>
      </c>
      <c r="S35" t="s">
        <v>23</v>
      </c>
      <c r="T35" t="s">
        <v>399</v>
      </c>
      <c r="U35" t="s">
        <v>34</v>
      </c>
      <c r="W35" t="s">
        <v>400</v>
      </c>
      <c r="Y35" t="s">
        <v>401</v>
      </c>
      <c r="Z35">
        <v>849</v>
      </c>
    </row>
    <row r="36" spans="1:26" hidden="1" x14ac:dyDescent="0.4">
      <c r="A36">
        <f>MATCH(G36,List,0)</f>
        <v>69</v>
      </c>
      <c r="B36" t="s">
        <v>215</v>
      </c>
      <c r="C36" t="s">
        <v>397</v>
      </c>
      <c r="D36" t="s">
        <v>216</v>
      </c>
      <c r="E36" t="s">
        <v>217</v>
      </c>
      <c r="F36">
        <v>187</v>
      </c>
      <c r="G36" t="s">
        <v>218</v>
      </c>
      <c r="H36" t="s">
        <v>219</v>
      </c>
      <c r="I36" t="s">
        <v>402</v>
      </c>
      <c r="J36" t="s">
        <v>22</v>
      </c>
      <c r="K36" t="s">
        <v>33</v>
      </c>
      <c r="L36">
        <v>24</v>
      </c>
      <c r="M36" t="s">
        <v>24</v>
      </c>
      <c r="N36" t="s">
        <v>24</v>
      </c>
      <c r="O36">
        <v>0</v>
      </c>
      <c r="P36" s="1">
        <v>44807</v>
      </c>
      <c r="Q36" s="1">
        <v>44807</v>
      </c>
      <c r="R36" t="s">
        <v>271</v>
      </c>
      <c r="S36" t="s">
        <v>23</v>
      </c>
      <c r="T36" t="s">
        <v>399</v>
      </c>
      <c r="U36" t="s">
        <v>34</v>
      </c>
      <c r="W36" t="s">
        <v>400</v>
      </c>
      <c r="Y36" t="s">
        <v>401</v>
      </c>
      <c r="Z36">
        <v>849</v>
      </c>
    </row>
    <row r="37" spans="1:26" hidden="1" x14ac:dyDescent="0.4">
      <c r="A37">
        <f>MATCH(G37,List,0)</f>
        <v>68</v>
      </c>
      <c r="B37" t="s">
        <v>210</v>
      </c>
      <c r="C37" t="s">
        <v>397</v>
      </c>
      <c r="D37" t="s">
        <v>211</v>
      </c>
      <c r="E37" t="s">
        <v>212</v>
      </c>
      <c r="F37">
        <v>30</v>
      </c>
      <c r="G37" t="s">
        <v>213</v>
      </c>
      <c r="H37" t="s">
        <v>214</v>
      </c>
      <c r="I37" t="s">
        <v>402</v>
      </c>
      <c r="J37" t="s">
        <v>22</v>
      </c>
      <c r="K37" t="s">
        <v>33</v>
      </c>
      <c r="L37">
        <v>24</v>
      </c>
      <c r="M37" t="s">
        <v>24</v>
      </c>
      <c r="N37" t="s">
        <v>24</v>
      </c>
      <c r="O37">
        <v>0</v>
      </c>
      <c r="P37" s="1">
        <v>44807</v>
      </c>
      <c r="Q37" s="1">
        <v>44807</v>
      </c>
      <c r="R37" t="s">
        <v>271</v>
      </c>
      <c r="S37" t="s">
        <v>23</v>
      </c>
      <c r="T37" t="s">
        <v>399</v>
      </c>
      <c r="U37" t="s">
        <v>34</v>
      </c>
      <c r="W37" t="s">
        <v>400</v>
      </c>
      <c r="Y37" t="s">
        <v>401</v>
      </c>
      <c r="Z37">
        <v>849</v>
      </c>
    </row>
    <row r="38" spans="1:26" hidden="1" x14ac:dyDescent="0.4">
      <c r="A38">
        <f>MATCH(G38,List,0)</f>
        <v>29</v>
      </c>
      <c r="B38" t="s">
        <v>109</v>
      </c>
      <c r="C38" t="s">
        <v>397</v>
      </c>
      <c r="D38" t="s">
        <v>81</v>
      </c>
      <c r="E38" t="s">
        <v>110</v>
      </c>
      <c r="F38">
        <v>49.039000000000001</v>
      </c>
      <c r="G38" t="s">
        <v>111</v>
      </c>
      <c r="H38" t="s">
        <v>112</v>
      </c>
      <c r="I38" t="s">
        <v>398</v>
      </c>
      <c r="J38" t="s">
        <v>22</v>
      </c>
      <c r="K38" t="s">
        <v>33</v>
      </c>
      <c r="L38">
        <v>24</v>
      </c>
      <c r="M38" t="s">
        <v>24</v>
      </c>
      <c r="N38" t="s">
        <v>24</v>
      </c>
      <c r="O38">
        <v>0</v>
      </c>
      <c r="P38" s="1">
        <v>44807</v>
      </c>
      <c r="Q38" s="1">
        <v>44807</v>
      </c>
      <c r="R38" t="s">
        <v>271</v>
      </c>
      <c r="S38" t="s">
        <v>23</v>
      </c>
      <c r="T38" t="s">
        <v>399</v>
      </c>
      <c r="U38" t="s">
        <v>34</v>
      </c>
      <c r="W38" t="s">
        <v>400</v>
      </c>
      <c r="Y38" t="s">
        <v>401</v>
      </c>
      <c r="Z38">
        <v>849</v>
      </c>
    </row>
    <row r="39" spans="1:26" hidden="1" x14ac:dyDescent="0.4">
      <c r="A39">
        <f>MATCH(G39,List,0)</f>
        <v>24</v>
      </c>
      <c r="B39" t="s">
        <v>94</v>
      </c>
      <c r="C39" t="s">
        <v>397</v>
      </c>
      <c r="D39" t="s">
        <v>81</v>
      </c>
      <c r="E39" t="s">
        <v>95</v>
      </c>
      <c r="F39">
        <v>32.017000000000003</v>
      </c>
      <c r="G39" t="s">
        <v>96</v>
      </c>
      <c r="H39" t="s">
        <v>85</v>
      </c>
      <c r="I39" t="s">
        <v>398</v>
      </c>
      <c r="J39" t="s">
        <v>22</v>
      </c>
      <c r="K39" t="s">
        <v>33</v>
      </c>
      <c r="L39">
        <v>24</v>
      </c>
      <c r="M39" t="s">
        <v>24</v>
      </c>
      <c r="N39" t="s">
        <v>24</v>
      </c>
      <c r="O39">
        <v>0</v>
      </c>
      <c r="P39" s="1">
        <v>44807</v>
      </c>
      <c r="Q39" s="1">
        <v>44807</v>
      </c>
      <c r="R39" t="s">
        <v>271</v>
      </c>
      <c r="S39" t="s">
        <v>23</v>
      </c>
      <c r="T39" t="s">
        <v>399</v>
      </c>
      <c r="U39" t="s">
        <v>34</v>
      </c>
      <c r="W39" t="s">
        <v>400</v>
      </c>
      <c r="Y39" t="s">
        <v>401</v>
      </c>
      <c r="Z39">
        <v>849</v>
      </c>
    </row>
    <row r="40" spans="1:26" hidden="1" x14ac:dyDescent="0.4">
      <c r="A40">
        <f>MATCH(G40,List,0)</f>
        <v>31</v>
      </c>
      <c r="B40" t="s">
        <v>117</v>
      </c>
      <c r="C40" t="s">
        <v>397</v>
      </c>
      <c r="D40" t="s">
        <v>81</v>
      </c>
      <c r="E40" t="s">
        <v>110</v>
      </c>
      <c r="F40">
        <v>49.149000000000001</v>
      </c>
      <c r="G40" t="s">
        <v>118</v>
      </c>
      <c r="H40" t="s">
        <v>85</v>
      </c>
      <c r="I40" t="s">
        <v>398</v>
      </c>
      <c r="J40" t="s">
        <v>22</v>
      </c>
      <c r="K40" t="s">
        <v>33</v>
      </c>
      <c r="L40">
        <v>24</v>
      </c>
      <c r="M40" t="s">
        <v>24</v>
      </c>
      <c r="N40" t="s">
        <v>24</v>
      </c>
      <c r="O40">
        <v>0</v>
      </c>
      <c r="P40" s="1">
        <v>44807</v>
      </c>
      <c r="Q40" s="1">
        <v>44807</v>
      </c>
      <c r="R40" t="s">
        <v>271</v>
      </c>
      <c r="S40" t="s">
        <v>23</v>
      </c>
      <c r="T40" t="s">
        <v>399</v>
      </c>
      <c r="U40" t="s">
        <v>34</v>
      </c>
      <c r="V40" t="s">
        <v>119</v>
      </c>
      <c r="W40" t="s">
        <v>400</v>
      </c>
      <c r="Y40" t="s">
        <v>401</v>
      </c>
      <c r="Z40">
        <v>849</v>
      </c>
    </row>
    <row r="41" spans="1:26" hidden="1" x14ac:dyDescent="0.4">
      <c r="A41">
        <f>MATCH(G41,List,0)</f>
        <v>16</v>
      </c>
      <c r="B41" t="s">
        <v>68</v>
      </c>
      <c r="C41" t="s">
        <v>397</v>
      </c>
      <c r="D41" t="s">
        <v>63</v>
      </c>
      <c r="E41" t="s">
        <v>65</v>
      </c>
      <c r="F41">
        <v>2851</v>
      </c>
      <c r="G41" t="s">
        <v>69</v>
      </c>
      <c r="H41" t="s">
        <v>67</v>
      </c>
      <c r="I41" t="s">
        <v>402</v>
      </c>
      <c r="J41" t="s">
        <v>22</v>
      </c>
      <c r="K41" t="s">
        <v>33</v>
      </c>
      <c r="L41">
        <v>24</v>
      </c>
      <c r="M41" t="s">
        <v>24</v>
      </c>
      <c r="N41" t="s">
        <v>24</v>
      </c>
      <c r="O41">
        <v>6</v>
      </c>
      <c r="P41" s="1">
        <v>44807</v>
      </c>
      <c r="Q41" s="1">
        <v>44807</v>
      </c>
      <c r="R41" t="s">
        <v>61</v>
      </c>
      <c r="S41" t="s">
        <v>23</v>
      </c>
      <c r="T41" t="s">
        <v>399</v>
      </c>
      <c r="U41" t="s">
        <v>34</v>
      </c>
      <c r="V41" t="s">
        <v>70</v>
      </c>
      <c r="W41" t="s">
        <v>400</v>
      </c>
      <c r="Y41" t="s">
        <v>401</v>
      </c>
      <c r="Z41">
        <v>849</v>
      </c>
    </row>
    <row r="42" spans="1:26" hidden="1" x14ac:dyDescent="0.4">
      <c r="A42">
        <f>MATCH(G42,List,0)</f>
        <v>1</v>
      </c>
      <c r="B42" t="s">
        <v>36</v>
      </c>
      <c r="C42" t="s">
        <v>397</v>
      </c>
      <c r="D42" t="s">
        <v>38</v>
      </c>
      <c r="E42" t="s">
        <v>39</v>
      </c>
      <c r="F42">
        <v>7.1779999999999999</v>
      </c>
      <c r="G42" t="s">
        <v>40</v>
      </c>
      <c r="I42" t="s">
        <v>402</v>
      </c>
      <c r="J42" t="s">
        <v>22</v>
      </c>
      <c r="K42" t="s">
        <v>33</v>
      </c>
      <c r="L42">
        <v>24</v>
      </c>
      <c r="M42" t="s">
        <v>24</v>
      </c>
      <c r="N42" t="s">
        <v>35</v>
      </c>
      <c r="O42">
        <v>1</v>
      </c>
      <c r="P42" s="1">
        <v>44807</v>
      </c>
      <c r="Q42" s="1">
        <v>44807</v>
      </c>
      <c r="R42" t="s">
        <v>271</v>
      </c>
      <c r="S42" t="s">
        <v>23</v>
      </c>
      <c r="T42" t="s">
        <v>399</v>
      </c>
      <c r="U42" t="s">
        <v>34</v>
      </c>
      <c r="W42" t="s">
        <v>400</v>
      </c>
      <c r="Y42" t="s">
        <v>401</v>
      </c>
      <c r="Z42">
        <v>849</v>
      </c>
    </row>
    <row r="43" spans="1:26" hidden="1" x14ac:dyDescent="0.4">
      <c r="A43">
        <f>MATCH(G43,List,0)</f>
        <v>7</v>
      </c>
      <c r="B43" t="s">
        <v>49</v>
      </c>
      <c r="C43" t="s">
        <v>397</v>
      </c>
      <c r="D43" t="s">
        <v>38</v>
      </c>
      <c r="E43" t="s">
        <v>50</v>
      </c>
      <c r="F43">
        <v>102.039</v>
      </c>
      <c r="G43" t="s">
        <v>51</v>
      </c>
      <c r="H43" t="s">
        <v>52</v>
      </c>
      <c r="I43" t="s">
        <v>402</v>
      </c>
      <c r="J43" t="s">
        <v>22</v>
      </c>
      <c r="K43" t="s">
        <v>33</v>
      </c>
      <c r="L43">
        <v>24</v>
      </c>
      <c r="M43" t="s">
        <v>24</v>
      </c>
      <c r="N43" t="s">
        <v>24</v>
      </c>
      <c r="O43">
        <v>1</v>
      </c>
      <c r="P43" s="1">
        <v>44807</v>
      </c>
      <c r="Q43" s="1">
        <v>44807</v>
      </c>
      <c r="R43" t="s">
        <v>53</v>
      </c>
      <c r="S43" t="s">
        <v>23</v>
      </c>
      <c r="T43" t="s">
        <v>399</v>
      </c>
      <c r="U43" t="s">
        <v>34</v>
      </c>
      <c r="V43" t="s">
        <v>54</v>
      </c>
      <c r="W43" t="s">
        <v>400</v>
      </c>
      <c r="Y43" t="s">
        <v>401</v>
      </c>
      <c r="Z43">
        <v>849</v>
      </c>
    </row>
    <row r="44" spans="1:26" hidden="1" x14ac:dyDescent="0.4">
      <c r="A44">
        <f>MATCH(G44,List,0)</f>
        <v>10</v>
      </c>
      <c r="B44" t="s">
        <v>59</v>
      </c>
      <c r="C44" t="s">
        <v>397</v>
      </c>
      <c r="D44" t="s">
        <v>56</v>
      </c>
      <c r="E44" t="s">
        <v>57</v>
      </c>
      <c r="F44">
        <v>83</v>
      </c>
      <c r="G44" t="s">
        <v>60</v>
      </c>
      <c r="I44" t="s">
        <v>402</v>
      </c>
      <c r="J44" t="s">
        <v>22</v>
      </c>
      <c r="K44" t="s">
        <v>33</v>
      </c>
      <c r="L44">
        <v>24</v>
      </c>
      <c r="M44" t="s">
        <v>24</v>
      </c>
      <c r="N44" t="s">
        <v>24</v>
      </c>
      <c r="O44">
        <v>1</v>
      </c>
      <c r="P44" s="1">
        <v>44807</v>
      </c>
      <c r="Q44" s="1">
        <v>44807</v>
      </c>
      <c r="R44" t="s">
        <v>61</v>
      </c>
      <c r="S44" t="s">
        <v>23</v>
      </c>
      <c r="T44" t="s">
        <v>399</v>
      </c>
      <c r="U44" t="s">
        <v>34</v>
      </c>
      <c r="V44" t="s">
        <v>62</v>
      </c>
      <c r="W44" t="s">
        <v>400</v>
      </c>
      <c r="Y44" t="s">
        <v>401</v>
      </c>
      <c r="Z44">
        <v>849</v>
      </c>
    </row>
    <row r="45" spans="1:26" hidden="1" x14ac:dyDescent="0.4">
      <c r="A45">
        <f>MATCH(G45,List,0)</f>
        <v>19</v>
      </c>
      <c r="B45" t="s">
        <v>76</v>
      </c>
      <c r="C45" t="s">
        <v>397</v>
      </c>
      <c r="D45" t="s">
        <v>63</v>
      </c>
      <c r="E45" t="s">
        <v>77</v>
      </c>
      <c r="F45">
        <v>4911</v>
      </c>
      <c r="G45" t="s">
        <v>78</v>
      </c>
      <c r="H45" t="s">
        <v>79</v>
      </c>
      <c r="I45" t="s">
        <v>402</v>
      </c>
      <c r="J45" t="s">
        <v>22</v>
      </c>
      <c r="K45" t="s">
        <v>33</v>
      </c>
      <c r="L45">
        <v>24</v>
      </c>
      <c r="M45" t="s">
        <v>24</v>
      </c>
      <c r="N45" t="s">
        <v>24</v>
      </c>
      <c r="O45">
        <v>1</v>
      </c>
      <c r="P45" s="1">
        <v>44807</v>
      </c>
      <c r="Q45" s="1">
        <v>44807</v>
      </c>
      <c r="R45" t="s">
        <v>61</v>
      </c>
      <c r="S45" t="s">
        <v>23</v>
      </c>
      <c r="T45" t="s">
        <v>399</v>
      </c>
      <c r="U45" t="s">
        <v>34</v>
      </c>
      <c r="V45" t="s">
        <v>54</v>
      </c>
      <c r="W45" t="s">
        <v>400</v>
      </c>
      <c r="Y45" t="s">
        <v>401</v>
      </c>
      <c r="Z45">
        <v>849</v>
      </c>
    </row>
    <row r="46" spans="1:26" hidden="1" x14ac:dyDescent="0.4">
      <c r="A46">
        <f>MATCH(G46,List,0)</f>
        <v>18</v>
      </c>
      <c r="B46" t="s">
        <v>73</v>
      </c>
      <c r="C46" t="s">
        <v>397</v>
      </c>
      <c r="D46" t="s">
        <v>63</v>
      </c>
      <c r="E46" t="s">
        <v>65</v>
      </c>
      <c r="F46">
        <v>3765</v>
      </c>
      <c r="G46" t="s">
        <v>74</v>
      </c>
      <c r="H46" t="s">
        <v>67</v>
      </c>
      <c r="I46" t="s">
        <v>402</v>
      </c>
      <c r="J46" t="s">
        <v>22</v>
      </c>
      <c r="K46" t="s">
        <v>33</v>
      </c>
      <c r="L46">
        <v>24</v>
      </c>
      <c r="M46" t="s">
        <v>24</v>
      </c>
      <c r="N46" t="s">
        <v>24</v>
      </c>
      <c r="O46">
        <v>3</v>
      </c>
      <c r="P46" s="1">
        <v>44807</v>
      </c>
      <c r="Q46" s="1">
        <v>44807</v>
      </c>
      <c r="R46" t="s">
        <v>61</v>
      </c>
      <c r="S46" t="s">
        <v>23</v>
      </c>
      <c r="T46" t="s">
        <v>399</v>
      </c>
      <c r="U46" t="s">
        <v>34</v>
      </c>
      <c r="V46" t="s">
        <v>75</v>
      </c>
      <c r="W46" t="s">
        <v>400</v>
      </c>
      <c r="Y46" t="s">
        <v>401</v>
      </c>
      <c r="Z46">
        <v>849</v>
      </c>
    </row>
    <row r="47" spans="1:26" hidden="1" x14ac:dyDescent="0.4">
      <c r="A47">
        <f>MATCH(G47,List,0)</f>
        <v>14</v>
      </c>
      <c r="B47" t="s">
        <v>64</v>
      </c>
      <c r="C47" t="s">
        <v>397</v>
      </c>
      <c r="D47" t="s">
        <v>63</v>
      </c>
      <c r="E47" t="s">
        <v>65</v>
      </c>
      <c r="F47">
        <v>2004</v>
      </c>
      <c r="G47" t="s">
        <v>66</v>
      </c>
      <c r="H47" t="s">
        <v>67</v>
      </c>
      <c r="I47" t="s">
        <v>402</v>
      </c>
      <c r="J47" t="s">
        <v>22</v>
      </c>
      <c r="K47" t="s">
        <v>33</v>
      </c>
      <c r="L47">
        <v>24</v>
      </c>
      <c r="M47" t="s">
        <v>24</v>
      </c>
      <c r="N47" t="s">
        <v>24</v>
      </c>
      <c r="O47">
        <v>1</v>
      </c>
      <c r="P47" s="1">
        <v>44807</v>
      </c>
      <c r="Q47" s="1">
        <v>44807</v>
      </c>
      <c r="R47" t="s">
        <v>61</v>
      </c>
      <c r="S47" t="s">
        <v>23</v>
      </c>
      <c r="T47" t="s">
        <v>399</v>
      </c>
      <c r="U47" t="s">
        <v>34</v>
      </c>
      <c r="V47" t="s">
        <v>54</v>
      </c>
      <c r="W47" t="s">
        <v>400</v>
      </c>
      <c r="Y47" t="s">
        <v>401</v>
      </c>
      <c r="Z47">
        <v>849</v>
      </c>
    </row>
    <row r="48" spans="1:26" hidden="1" x14ac:dyDescent="0.4">
      <c r="A48">
        <f>MATCH(G48,List,0)</f>
        <v>17</v>
      </c>
      <c r="B48" t="s">
        <v>71</v>
      </c>
      <c r="C48" t="s">
        <v>397</v>
      </c>
      <c r="D48" t="s">
        <v>63</v>
      </c>
      <c r="E48" t="s">
        <v>65</v>
      </c>
      <c r="F48">
        <v>3751</v>
      </c>
      <c r="G48" t="s">
        <v>72</v>
      </c>
      <c r="H48" t="s">
        <v>67</v>
      </c>
      <c r="I48" t="s">
        <v>402</v>
      </c>
      <c r="J48" t="s">
        <v>22</v>
      </c>
      <c r="K48" t="s">
        <v>33</v>
      </c>
      <c r="L48">
        <v>24</v>
      </c>
      <c r="M48" t="s">
        <v>24</v>
      </c>
      <c r="N48" t="s">
        <v>24</v>
      </c>
      <c r="O48">
        <v>1</v>
      </c>
      <c r="P48" s="1">
        <v>44807</v>
      </c>
      <c r="Q48" s="1">
        <v>44807</v>
      </c>
      <c r="R48" t="s">
        <v>61</v>
      </c>
      <c r="S48" t="s">
        <v>23</v>
      </c>
      <c r="T48" t="s">
        <v>399</v>
      </c>
      <c r="U48" t="s">
        <v>34</v>
      </c>
      <c r="V48" t="s">
        <v>54</v>
      </c>
      <c r="W48" t="s">
        <v>400</v>
      </c>
      <c r="Y48" t="s">
        <v>401</v>
      </c>
      <c r="Z48">
        <v>849</v>
      </c>
    </row>
  </sheetData>
  <autoFilter ref="A3:Z48" xr:uid="{7ECD72CE-1DE8-4C21-BEFF-7D9E8B87ADF2}">
    <filterColumn colId="6">
      <filters>
        <filter val="Cochylis hybridella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1CDCF-83BB-48DB-B602-FEA45271DB89}">
  <dimension ref="A1:AH47"/>
  <sheetViews>
    <sheetView topLeftCell="A10" workbookViewId="0">
      <selection activeCell="F6" sqref="F6"/>
    </sheetView>
  </sheetViews>
  <sheetFormatPr defaultRowHeight="14.6" x14ac:dyDescent="0.4"/>
  <cols>
    <col min="3" max="3" width="26.4609375" customWidth="1"/>
    <col min="4" max="4" width="13.84375" customWidth="1"/>
    <col min="5" max="5" width="14.07421875" customWidth="1"/>
    <col min="6" max="6" width="18.69140625" customWidth="1"/>
    <col min="7" max="7" width="0" hidden="1" customWidth="1"/>
    <col min="8" max="8" width="27.07421875" customWidth="1"/>
    <col min="14" max="14" width="14.3828125" customWidth="1"/>
  </cols>
  <sheetData>
    <row r="1" spans="1:34" x14ac:dyDescent="0.4">
      <c r="A1" t="s">
        <v>379</v>
      </c>
      <c r="B1" s="3" t="s">
        <v>220</v>
      </c>
      <c r="C1" s="3" t="s">
        <v>221</v>
      </c>
      <c r="D1" s="3" t="s">
        <v>222</v>
      </c>
      <c r="E1" s="3" t="s">
        <v>223</v>
      </c>
      <c r="F1" s="3" t="s">
        <v>224</v>
      </c>
      <c r="G1" s="3" t="s">
        <v>225</v>
      </c>
      <c r="H1" s="3" t="s">
        <v>226</v>
      </c>
      <c r="I1" s="3" t="s">
        <v>227</v>
      </c>
      <c r="J1" s="3" t="s">
        <v>228</v>
      </c>
      <c r="K1" s="3" t="s">
        <v>229</v>
      </c>
      <c r="L1" s="3" t="s">
        <v>230</v>
      </c>
      <c r="M1" s="3" t="s">
        <v>231</v>
      </c>
      <c r="N1" s="3" t="s">
        <v>232</v>
      </c>
      <c r="O1" s="3" t="s">
        <v>233</v>
      </c>
      <c r="P1" s="3" t="s">
        <v>234</v>
      </c>
      <c r="Q1" s="3" t="s">
        <v>235</v>
      </c>
      <c r="R1" s="3" t="s">
        <v>236</v>
      </c>
      <c r="S1" s="3" t="s">
        <v>237</v>
      </c>
      <c r="T1" s="3" t="s">
        <v>238</v>
      </c>
      <c r="U1" s="3" t="s">
        <v>239</v>
      </c>
      <c r="V1" s="3" t="s">
        <v>240</v>
      </c>
      <c r="W1" s="3" t="s">
        <v>241</v>
      </c>
      <c r="X1" s="3" t="s">
        <v>242</v>
      </c>
      <c r="Y1" s="3" t="s">
        <v>243</v>
      </c>
      <c r="Z1" s="3" t="s">
        <v>244</v>
      </c>
      <c r="AA1" s="3" t="s">
        <v>245</v>
      </c>
      <c r="AB1" s="3" t="s">
        <v>246</v>
      </c>
      <c r="AC1" s="3" t="s">
        <v>247</v>
      </c>
      <c r="AD1" t="s">
        <v>248</v>
      </c>
      <c r="AE1" t="s">
        <v>249</v>
      </c>
      <c r="AF1" t="s">
        <v>250</v>
      </c>
      <c r="AG1" t="s">
        <v>251</v>
      </c>
      <c r="AH1" t="s">
        <v>252</v>
      </c>
    </row>
    <row r="2" spans="1:34" x14ac:dyDescent="0.4">
      <c r="A2">
        <f t="shared" ref="A2:A47" si="0">MATCH(F2,List,0)</f>
        <v>2</v>
      </c>
      <c r="B2" s="3">
        <v>28001455</v>
      </c>
      <c r="C2" s="3" t="s">
        <v>253</v>
      </c>
      <c r="D2" s="3" t="s">
        <v>38</v>
      </c>
      <c r="E2" s="3" t="s">
        <v>39</v>
      </c>
      <c r="F2" s="3" t="s">
        <v>42</v>
      </c>
      <c r="G2" s="3" t="s">
        <v>254</v>
      </c>
      <c r="H2" s="3"/>
      <c r="I2" s="3" t="s">
        <v>255</v>
      </c>
      <c r="J2" s="3" t="s">
        <v>256</v>
      </c>
      <c r="K2" s="3"/>
      <c r="L2" s="3">
        <v>4</v>
      </c>
      <c r="M2" s="3" t="s">
        <v>257</v>
      </c>
      <c r="N2" s="3" t="s">
        <v>258</v>
      </c>
      <c r="O2" s="3" t="s">
        <v>259</v>
      </c>
      <c r="P2" s="3" t="s">
        <v>260</v>
      </c>
      <c r="Q2" s="4" t="s">
        <v>261</v>
      </c>
      <c r="R2" s="4">
        <v>24</v>
      </c>
      <c r="S2" s="3" t="s">
        <v>262</v>
      </c>
      <c r="T2" s="3"/>
      <c r="U2" s="3" t="s">
        <v>263</v>
      </c>
      <c r="V2" s="3"/>
      <c r="W2" s="3"/>
      <c r="X2" s="3" t="s">
        <v>264</v>
      </c>
      <c r="Y2" s="3"/>
      <c r="Z2" s="3"/>
      <c r="AA2" s="3"/>
      <c r="AB2" s="3"/>
      <c r="AC2" s="3" t="s">
        <v>265</v>
      </c>
      <c r="AD2" t="s">
        <v>265</v>
      </c>
      <c r="AE2" t="s">
        <v>266</v>
      </c>
      <c r="AH2" t="s">
        <v>267</v>
      </c>
    </row>
    <row r="3" spans="1:34" x14ac:dyDescent="0.4">
      <c r="A3">
        <f t="shared" si="0"/>
        <v>3</v>
      </c>
      <c r="B3" s="3">
        <v>28001443</v>
      </c>
      <c r="C3" s="3" t="s">
        <v>253</v>
      </c>
      <c r="D3" s="3" t="s">
        <v>38</v>
      </c>
      <c r="E3" s="3" t="s">
        <v>39</v>
      </c>
      <c r="F3" s="3" t="s">
        <v>268</v>
      </c>
      <c r="G3" s="3" t="s">
        <v>254</v>
      </c>
      <c r="H3" s="3" t="s">
        <v>269</v>
      </c>
      <c r="I3" s="3" t="s">
        <v>270</v>
      </c>
      <c r="J3" s="3" t="s">
        <v>256</v>
      </c>
      <c r="K3" s="3" t="s">
        <v>271</v>
      </c>
      <c r="L3" s="3">
        <v>2</v>
      </c>
      <c r="M3" s="3" t="s">
        <v>257</v>
      </c>
      <c r="N3" s="3" t="s">
        <v>272</v>
      </c>
      <c r="O3" s="3" t="s">
        <v>259</v>
      </c>
      <c r="P3" s="3" t="s">
        <v>260</v>
      </c>
      <c r="Q3" s="4" t="s">
        <v>261</v>
      </c>
      <c r="R3" s="4">
        <v>24</v>
      </c>
      <c r="S3" s="3" t="s">
        <v>262</v>
      </c>
      <c r="T3" s="3"/>
      <c r="U3" s="3" t="s">
        <v>263</v>
      </c>
      <c r="V3" s="3"/>
      <c r="W3" s="3"/>
      <c r="X3" s="3" t="s">
        <v>264</v>
      </c>
      <c r="Y3" s="3"/>
      <c r="Z3" s="3"/>
      <c r="AA3" s="3"/>
      <c r="AB3" s="3"/>
      <c r="AC3" s="3" t="s">
        <v>265</v>
      </c>
      <c r="AD3" t="s">
        <v>265</v>
      </c>
      <c r="AF3" t="s">
        <v>273</v>
      </c>
      <c r="AH3" t="s">
        <v>274</v>
      </c>
    </row>
    <row r="4" spans="1:34" x14ac:dyDescent="0.4">
      <c r="A4">
        <f t="shared" si="0"/>
        <v>6</v>
      </c>
      <c r="B4" s="3">
        <v>28001457</v>
      </c>
      <c r="C4" s="3" t="s">
        <v>253</v>
      </c>
      <c r="D4" s="3" t="s">
        <v>38</v>
      </c>
      <c r="E4" s="3" t="s">
        <v>275</v>
      </c>
      <c r="F4" s="3" t="s">
        <v>276</v>
      </c>
      <c r="G4" s="3" t="s">
        <v>254</v>
      </c>
      <c r="H4" s="3" t="s">
        <v>277</v>
      </c>
      <c r="I4" s="3" t="s">
        <v>278</v>
      </c>
      <c r="J4" s="3" t="s">
        <v>256</v>
      </c>
      <c r="K4" s="3"/>
      <c r="L4" s="3">
        <v>2</v>
      </c>
      <c r="M4" s="3" t="s">
        <v>257</v>
      </c>
      <c r="N4" s="3" t="s">
        <v>258</v>
      </c>
      <c r="O4" s="3" t="s">
        <v>259</v>
      </c>
      <c r="P4" s="3" t="s">
        <v>260</v>
      </c>
      <c r="Q4" s="4" t="s">
        <v>261</v>
      </c>
      <c r="R4" s="4">
        <v>24</v>
      </c>
      <c r="S4" s="3" t="s">
        <v>262</v>
      </c>
      <c r="T4" s="3"/>
      <c r="U4" s="3" t="s">
        <v>263</v>
      </c>
      <c r="V4" s="3"/>
      <c r="W4" s="3"/>
      <c r="X4" s="3" t="s">
        <v>264</v>
      </c>
      <c r="Y4" s="3"/>
      <c r="Z4" s="3"/>
      <c r="AA4" s="3"/>
      <c r="AB4" s="3"/>
      <c r="AC4" s="3" t="s">
        <v>265</v>
      </c>
      <c r="AD4" t="s">
        <v>265</v>
      </c>
      <c r="AE4" t="s">
        <v>266</v>
      </c>
      <c r="AH4" t="s">
        <v>267</v>
      </c>
    </row>
    <row r="5" spans="1:34" x14ac:dyDescent="0.4">
      <c r="A5">
        <f t="shared" si="0"/>
        <v>4</v>
      </c>
      <c r="B5" s="3">
        <v>28001444</v>
      </c>
      <c r="C5" s="3" t="s">
        <v>253</v>
      </c>
      <c r="D5" s="3" t="s">
        <v>38</v>
      </c>
      <c r="E5" s="3" t="s">
        <v>279</v>
      </c>
      <c r="F5" s="3" t="s">
        <v>280</v>
      </c>
      <c r="G5" s="3" t="s">
        <v>254</v>
      </c>
      <c r="H5" s="3" t="s">
        <v>281</v>
      </c>
      <c r="I5" s="3" t="s">
        <v>282</v>
      </c>
      <c r="J5" s="3" t="s">
        <v>256</v>
      </c>
      <c r="K5" s="3" t="s">
        <v>271</v>
      </c>
      <c r="L5" s="3">
        <v>2</v>
      </c>
      <c r="M5" s="3" t="s">
        <v>257</v>
      </c>
      <c r="N5" s="3" t="s">
        <v>272</v>
      </c>
      <c r="O5" s="3" t="s">
        <v>259</v>
      </c>
      <c r="P5" s="3" t="s">
        <v>260</v>
      </c>
      <c r="Q5" s="4" t="s">
        <v>261</v>
      </c>
      <c r="R5" s="4">
        <v>24</v>
      </c>
      <c r="S5" s="3" t="s">
        <v>262</v>
      </c>
      <c r="T5" s="3"/>
      <c r="U5" s="3" t="s">
        <v>263</v>
      </c>
      <c r="V5" s="3"/>
      <c r="W5" s="3"/>
      <c r="X5" s="3" t="s">
        <v>264</v>
      </c>
      <c r="Y5" s="3"/>
      <c r="Z5" s="3"/>
      <c r="AA5" s="3"/>
      <c r="AB5" s="3"/>
      <c r="AC5" s="3" t="s">
        <v>265</v>
      </c>
      <c r="AD5" t="s">
        <v>265</v>
      </c>
      <c r="AF5" t="s">
        <v>273</v>
      </c>
      <c r="AH5" t="s">
        <v>274</v>
      </c>
    </row>
    <row r="6" spans="1:34" x14ac:dyDescent="0.4">
      <c r="A6">
        <f t="shared" si="0"/>
        <v>69</v>
      </c>
      <c r="B6" s="3">
        <v>28001454</v>
      </c>
      <c r="C6" s="3" t="s">
        <v>283</v>
      </c>
      <c r="D6" s="3" t="s">
        <v>216</v>
      </c>
      <c r="E6" s="3" t="s">
        <v>217</v>
      </c>
      <c r="F6" s="3" t="s">
        <v>218</v>
      </c>
      <c r="G6" s="3" t="s">
        <v>254</v>
      </c>
      <c r="H6" s="3"/>
      <c r="I6" s="3" t="s">
        <v>284</v>
      </c>
      <c r="J6" s="3" t="s">
        <v>256</v>
      </c>
      <c r="K6" s="3"/>
      <c r="L6" s="3">
        <v>4</v>
      </c>
      <c r="M6" s="3" t="s">
        <v>257</v>
      </c>
      <c r="N6" s="3" t="s">
        <v>258</v>
      </c>
      <c r="O6" s="3" t="s">
        <v>259</v>
      </c>
      <c r="P6" s="3" t="s">
        <v>260</v>
      </c>
      <c r="Q6" s="4" t="s">
        <v>261</v>
      </c>
      <c r="R6" s="4">
        <v>24</v>
      </c>
      <c r="S6" s="3" t="s">
        <v>262</v>
      </c>
      <c r="T6" s="3"/>
      <c r="U6" s="3" t="s">
        <v>263</v>
      </c>
      <c r="V6" s="3"/>
      <c r="W6" s="3"/>
      <c r="X6" s="3" t="s">
        <v>264</v>
      </c>
      <c r="Y6" s="3"/>
      <c r="Z6" s="3"/>
      <c r="AA6" s="3"/>
      <c r="AB6" s="3"/>
      <c r="AC6" s="3" t="s">
        <v>265</v>
      </c>
      <c r="AD6" t="s">
        <v>265</v>
      </c>
      <c r="AE6" t="s">
        <v>266</v>
      </c>
      <c r="AH6" t="s">
        <v>267</v>
      </c>
    </row>
    <row r="7" spans="1:34" x14ac:dyDescent="0.4">
      <c r="A7">
        <f t="shared" si="0"/>
        <v>8</v>
      </c>
      <c r="B7" s="3">
        <v>28001459</v>
      </c>
      <c r="C7" s="3" t="s">
        <v>285</v>
      </c>
      <c r="D7" s="3" t="s">
        <v>286</v>
      </c>
      <c r="E7" s="3" t="s">
        <v>287</v>
      </c>
      <c r="F7" s="3" t="s">
        <v>288</v>
      </c>
      <c r="G7" s="3" t="s">
        <v>254</v>
      </c>
      <c r="H7" s="3" t="s">
        <v>289</v>
      </c>
      <c r="I7" s="3" t="s">
        <v>290</v>
      </c>
      <c r="J7" s="3" t="s">
        <v>256</v>
      </c>
      <c r="K7" s="3"/>
      <c r="L7" s="3">
        <v>3</v>
      </c>
      <c r="M7" s="3" t="s">
        <v>257</v>
      </c>
      <c r="N7" s="3" t="s">
        <v>291</v>
      </c>
      <c r="O7" s="3" t="s">
        <v>259</v>
      </c>
      <c r="P7" s="3" t="s">
        <v>260</v>
      </c>
      <c r="Q7" s="4" t="s">
        <v>261</v>
      </c>
      <c r="R7" s="4">
        <v>24</v>
      </c>
      <c r="S7" s="3" t="s">
        <v>262</v>
      </c>
      <c r="T7" s="3"/>
      <c r="U7" s="3" t="s">
        <v>263</v>
      </c>
      <c r="V7" s="3"/>
      <c r="W7" s="3"/>
      <c r="X7" s="3" t="s">
        <v>264</v>
      </c>
      <c r="Y7" s="3"/>
      <c r="Z7" s="3"/>
      <c r="AA7" s="3"/>
      <c r="AB7" s="3"/>
      <c r="AC7" s="3" t="s">
        <v>265</v>
      </c>
      <c r="AD7" t="s">
        <v>265</v>
      </c>
      <c r="AE7" t="s">
        <v>292</v>
      </c>
      <c r="AH7" t="s">
        <v>267</v>
      </c>
    </row>
    <row r="8" spans="1:34" x14ac:dyDescent="0.4">
      <c r="A8">
        <f t="shared" si="0"/>
        <v>26</v>
      </c>
      <c r="B8" s="3">
        <v>28001427</v>
      </c>
      <c r="C8" s="3" t="s">
        <v>293</v>
      </c>
      <c r="D8" s="3" t="s">
        <v>81</v>
      </c>
      <c r="E8" s="3" t="s">
        <v>102</v>
      </c>
      <c r="F8" s="3" t="s">
        <v>103</v>
      </c>
      <c r="G8" s="3" t="s">
        <v>254</v>
      </c>
      <c r="H8" s="3" t="s">
        <v>294</v>
      </c>
      <c r="I8" s="3" t="s">
        <v>295</v>
      </c>
      <c r="J8" s="3" t="s">
        <v>256</v>
      </c>
      <c r="K8" s="3" t="s">
        <v>271</v>
      </c>
      <c r="L8" s="3">
        <v>4</v>
      </c>
      <c r="M8" s="3" t="s">
        <v>257</v>
      </c>
      <c r="N8" s="3" t="s">
        <v>258</v>
      </c>
      <c r="O8" s="3" t="s">
        <v>259</v>
      </c>
      <c r="P8" s="3" t="s">
        <v>260</v>
      </c>
      <c r="Q8" s="4" t="s">
        <v>261</v>
      </c>
      <c r="R8" s="4">
        <v>24</v>
      </c>
      <c r="S8" s="3" t="s">
        <v>262</v>
      </c>
      <c r="T8" s="3"/>
      <c r="U8" s="3" t="s">
        <v>263</v>
      </c>
      <c r="V8" s="3"/>
      <c r="W8" s="3"/>
      <c r="X8" s="3" t="s">
        <v>264</v>
      </c>
      <c r="Y8" s="3"/>
      <c r="Z8" s="3"/>
      <c r="AA8" s="3"/>
      <c r="AB8" s="3"/>
      <c r="AC8" s="3" t="s">
        <v>265</v>
      </c>
      <c r="AD8" t="s">
        <v>265</v>
      </c>
      <c r="AE8" t="s">
        <v>266</v>
      </c>
      <c r="AG8" t="s">
        <v>296</v>
      </c>
      <c r="AH8" t="s">
        <v>297</v>
      </c>
    </row>
    <row r="9" spans="1:34" x14ac:dyDescent="0.4">
      <c r="A9">
        <f t="shared" si="0"/>
        <v>39</v>
      </c>
      <c r="B9" s="3">
        <v>28001419</v>
      </c>
      <c r="C9" s="3" t="s">
        <v>293</v>
      </c>
      <c r="D9" s="3" t="s">
        <v>81</v>
      </c>
      <c r="E9" s="3" t="s">
        <v>129</v>
      </c>
      <c r="F9" s="3" t="s">
        <v>137</v>
      </c>
      <c r="G9" s="3" t="s">
        <v>254</v>
      </c>
      <c r="H9" s="3" t="s">
        <v>298</v>
      </c>
      <c r="I9" s="3" t="s">
        <v>299</v>
      </c>
      <c r="J9" s="3" t="s">
        <v>256</v>
      </c>
      <c r="K9" s="3" t="s">
        <v>271</v>
      </c>
      <c r="L9" s="3">
        <v>2</v>
      </c>
      <c r="M9" s="3" t="s">
        <v>257</v>
      </c>
      <c r="N9" s="3" t="s">
        <v>258</v>
      </c>
      <c r="O9" s="3" t="s">
        <v>259</v>
      </c>
      <c r="P9" s="3" t="s">
        <v>260</v>
      </c>
      <c r="Q9" s="4" t="s">
        <v>261</v>
      </c>
      <c r="R9" s="4">
        <v>24</v>
      </c>
      <c r="S9" s="3" t="s">
        <v>262</v>
      </c>
      <c r="T9" s="3"/>
      <c r="U9" s="3" t="s">
        <v>263</v>
      </c>
      <c r="V9" s="3"/>
      <c r="W9" s="3"/>
      <c r="X9" s="3" t="s">
        <v>264</v>
      </c>
      <c r="Y9" s="3"/>
      <c r="Z9" s="3"/>
      <c r="AA9" s="3"/>
      <c r="AB9" s="3"/>
      <c r="AC9" s="3" t="s">
        <v>265</v>
      </c>
      <c r="AD9" t="s">
        <v>265</v>
      </c>
      <c r="AE9" t="s">
        <v>266</v>
      </c>
      <c r="AG9" t="s">
        <v>296</v>
      </c>
      <c r="AH9" t="s">
        <v>297</v>
      </c>
    </row>
    <row r="10" spans="1:34" x14ac:dyDescent="0.4">
      <c r="A10">
        <f t="shared" si="0"/>
        <v>38</v>
      </c>
      <c r="B10" s="3">
        <v>28001405</v>
      </c>
      <c r="C10" s="3" t="s">
        <v>293</v>
      </c>
      <c r="D10" s="3" t="s">
        <v>81</v>
      </c>
      <c r="E10" s="3" t="s">
        <v>129</v>
      </c>
      <c r="F10" s="3" t="s">
        <v>135</v>
      </c>
      <c r="G10" s="3" t="s">
        <v>254</v>
      </c>
      <c r="H10" s="3" t="s">
        <v>300</v>
      </c>
      <c r="I10" s="3" t="s">
        <v>301</v>
      </c>
      <c r="J10" s="3" t="s">
        <v>256</v>
      </c>
      <c r="K10" s="3" t="s">
        <v>271</v>
      </c>
      <c r="L10" s="3">
        <v>4</v>
      </c>
      <c r="M10" s="3" t="s">
        <v>257</v>
      </c>
      <c r="N10" s="3" t="s">
        <v>258</v>
      </c>
      <c r="O10" s="3" t="s">
        <v>259</v>
      </c>
      <c r="P10" s="3" t="s">
        <v>260</v>
      </c>
      <c r="Q10" s="4" t="s">
        <v>261</v>
      </c>
      <c r="R10" s="4">
        <v>24</v>
      </c>
      <c r="S10" s="3" t="s">
        <v>262</v>
      </c>
      <c r="T10" s="3"/>
      <c r="U10" s="3" t="s">
        <v>263</v>
      </c>
      <c r="V10" s="3"/>
      <c r="W10" s="3"/>
      <c r="X10" s="3" t="s">
        <v>264</v>
      </c>
      <c r="Y10" s="3"/>
      <c r="Z10" s="3"/>
      <c r="AA10" s="3"/>
      <c r="AB10" s="3"/>
      <c r="AC10" s="3" t="s">
        <v>265</v>
      </c>
      <c r="AD10" t="s">
        <v>265</v>
      </c>
      <c r="AE10" t="s">
        <v>266</v>
      </c>
      <c r="AG10" t="s">
        <v>296</v>
      </c>
      <c r="AH10" t="s">
        <v>297</v>
      </c>
    </row>
    <row r="11" spans="1:34" x14ac:dyDescent="0.4">
      <c r="A11">
        <f t="shared" si="0"/>
        <v>36</v>
      </c>
      <c r="B11" s="3">
        <v>28001420</v>
      </c>
      <c r="C11" s="3" t="s">
        <v>293</v>
      </c>
      <c r="D11" s="3" t="s">
        <v>81</v>
      </c>
      <c r="E11" s="3" t="s">
        <v>129</v>
      </c>
      <c r="F11" s="3" t="s">
        <v>130</v>
      </c>
      <c r="G11" s="3" t="s">
        <v>254</v>
      </c>
      <c r="H11" s="3" t="s">
        <v>131</v>
      </c>
      <c r="I11" s="3" t="s">
        <v>302</v>
      </c>
      <c r="J11" s="3" t="s">
        <v>256</v>
      </c>
      <c r="K11" s="3" t="s">
        <v>271</v>
      </c>
      <c r="L11" s="3">
        <v>1</v>
      </c>
      <c r="M11" s="3" t="s">
        <v>257</v>
      </c>
      <c r="N11" s="3" t="s">
        <v>258</v>
      </c>
      <c r="O11" s="3" t="s">
        <v>259</v>
      </c>
      <c r="P11" s="3" t="s">
        <v>260</v>
      </c>
      <c r="Q11" s="4" t="s">
        <v>261</v>
      </c>
      <c r="R11" s="4">
        <v>24</v>
      </c>
      <c r="S11" s="3" t="s">
        <v>262</v>
      </c>
      <c r="T11" s="3"/>
      <c r="U11" s="3" t="s">
        <v>263</v>
      </c>
      <c r="V11" s="3"/>
      <c r="W11" s="3"/>
      <c r="X11" s="3" t="s">
        <v>264</v>
      </c>
      <c r="Y11" s="3"/>
      <c r="Z11" s="3"/>
      <c r="AA11" s="3"/>
      <c r="AB11" s="3"/>
      <c r="AC11" s="3" t="s">
        <v>265</v>
      </c>
      <c r="AD11" t="s">
        <v>265</v>
      </c>
      <c r="AE11" t="s">
        <v>266</v>
      </c>
      <c r="AG11" t="s">
        <v>296</v>
      </c>
      <c r="AH11" t="s">
        <v>297</v>
      </c>
    </row>
    <row r="12" spans="1:34" x14ac:dyDescent="0.4">
      <c r="A12">
        <f t="shared" si="0"/>
        <v>41</v>
      </c>
      <c r="B12" s="3">
        <v>28001413</v>
      </c>
      <c r="C12" s="3" t="s">
        <v>293</v>
      </c>
      <c r="D12" s="3" t="s">
        <v>81</v>
      </c>
      <c r="E12" s="3" t="s">
        <v>142</v>
      </c>
      <c r="F12" s="3" t="s">
        <v>303</v>
      </c>
      <c r="G12" s="3" t="s">
        <v>254</v>
      </c>
      <c r="H12" s="3" t="s">
        <v>304</v>
      </c>
      <c r="I12" s="3" t="s">
        <v>305</v>
      </c>
      <c r="J12" s="3" t="s">
        <v>256</v>
      </c>
      <c r="K12" s="3" t="s">
        <v>271</v>
      </c>
      <c r="L12" s="3">
        <v>1</v>
      </c>
      <c r="M12" s="3" t="s">
        <v>257</v>
      </c>
      <c r="N12" s="3" t="s">
        <v>258</v>
      </c>
      <c r="O12" s="3" t="s">
        <v>259</v>
      </c>
      <c r="P12" s="3" t="s">
        <v>260</v>
      </c>
      <c r="Q12" s="4" t="s">
        <v>261</v>
      </c>
      <c r="R12" s="4">
        <v>24</v>
      </c>
      <c r="S12" s="3" t="s">
        <v>262</v>
      </c>
      <c r="T12" s="3"/>
      <c r="U12" s="3" t="s">
        <v>263</v>
      </c>
      <c r="V12" s="3"/>
      <c r="W12" s="3"/>
      <c r="X12" s="3" t="s">
        <v>264</v>
      </c>
      <c r="Y12" s="3"/>
      <c r="Z12" s="3"/>
      <c r="AA12" s="3"/>
      <c r="AB12" s="3"/>
      <c r="AC12" s="3" t="s">
        <v>265</v>
      </c>
      <c r="AD12" t="s">
        <v>265</v>
      </c>
      <c r="AE12" t="s">
        <v>266</v>
      </c>
      <c r="AG12" t="s">
        <v>296</v>
      </c>
      <c r="AH12" t="s">
        <v>297</v>
      </c>
    </row>
    <row r="13" spans="1:34" x14ac:dyDescent="0.4">
      <c r="A13">
        <f t="shared" si="0"/>
        <v>51</v>
      </c>
      <c r="B13" s="3">
        <v>28001424</v>
      </c>
      <c r="C13" s="3" t="s">
        <v>293</v>
      </c>
      <c r="D13" s="3" t="s">
        <v>81</v>
      </c>
      <c r="E13" s="3" t="s">
        <v>167</v>
      </c>
      <c r="F13" s="3" t="s">
        <v>171</v>
      </c>
      <c r="G13" s="3" t="s">
        <v>254</v>
      </c>
      <c r="H13" s="3" t="s">
        <v>172</v>
      </c>
      <c r="I13" s="3" t="s">
        <v>306</v>
      </c>
      <c r="J13" s="3" t="s">
        <v>256</v>
      </c>
      <c r="K13" s="3" t="s">
        <v>271</v>
      </c>
      <c r="L13" s="3">
        <v>1</v>
      </c>
      <c r="M13" s="3" t="s">
        <v>257</v>
      </c>
      <c r="N13" s="3" t="s">
        <v>258</v>
      </c>
      <c r="O13" s="3" t="s">
        <v>259</v>
      </c>
      <c r="P13" s="3" t="s">
        <v>260</v>
      </c>
      <c r="Q13" s="4" t="s">
        <v>261</v>
      </c>
      <c r="R13" s="4">
        <v>24</v>
      </c>
      <c r="S13" s="3" t="s">
        <v>262</v>
      </c>
      <c r="T13" s="3"/>
      <c r="U13" s="3" t="s">
        <v>263</v>
      </c>
      <c r="V13" s="3"/>
      <c r="W13" s="3"/>
      <c r="X13" s="3" t="s">
        <v>264</v>
      </c>
      <c r="Y13" s="3"/>
      <c r="Z13" s="3"/>
      <c r="AA13" s="3"/>
      <c r="AB13" s="3"/>
      <c r="AC13" s="3" t="s">
        <v>265</v>
      </c>
      <c r="AD13" t="s">
        <v>265</v>
      </c>
      <c r="AE13" t="s">
        <v>266</v>
      </c>
      <c r="AG13" t="s">
        <v>296</v>
      </c>
      <c r="AH13" t="s">
        <v>297</v>
      </c>
    </row>
    <row r="14" spans="1:34" x14ac:dyDescent="0.4">
      <c r="A14">
        <f t="shared" si="0"/>
        <v>25</v>
      </c>
      <c r="B14" s="3">
        <v>28001428</v>
      </c>
      <c r="C14" s="3" t="s">
        <v>293</v>
      </c>
      <c r="D14" s="3" t="s">
        <v>81</v>
      </c>
      <c r="E14" s="3" t="s">
        <v>98</v>
      </c>
      <c r="F14" s="3" t="s">
        <v>99</v>
      </c>
      <c r="G14" s="3" t="s">
        <v>254</v>
      </c>
      <c r="H14" s="3" t="s">
        <v>100</v>
      </c>
      <c r="I14" s="3" t="s">
        <v>307</v>
      </c>
      <c r="J14" s="3" t="s">
        <v>256</v>
      </c>
      <c r="K14" s="3" t="s">
        <v>271</v>
      </c>
      <c r="L14" s="3">
        <v>1</v>
      </c>
      <c r="M14" s="3" t="s">
        <v>257</v>
      </c>
      <c r="N14" s="3" t="s">
        <v>258</v>
      </c>
      <c r="O14" s="3" t="s">
        <v>259</v>
      </c>
      <c r="P14" s="3" t="s">
        <v>260</v>
      </c>
      <c r="Q14" s="4" t="s">
        <v>261</v>
      </c>
      <c r="R14" s="4">
        <v>24</v>
      </c>
      <c r="S14" s="3" t="s">
        <v>262</v>
      </c>
      <c r="T14" s="3"/>
      <c r="U14" s="3" t="s">
        <v>263</v>
      </c>
      <c r="V14" s="3"/>
      <c r="W14" s="3"/>
      <c r="X14" s="3" t="s">
        <v>264</v>
      </c>
      <c r="Y14" s="3"/>
      <c r="Z14" s="3"/>
      <c r="AA14" s="3"/>
      <c r="AB14" s="3"/>
      <c r="AC14" s="3" t="s">
        <v>265</v>
      </c>
      <c r="AD14" t="s">
        <v>265</v>
      </c>
      <c r="AE14" t="s">
        <v>266</v>
      </c>
      <c r="AF14" t="s">
        <v>308</v>
      </c>
      <c r="AG14" t="s">
        <v>296</v>
      </c>
      <c r="AH14" t="s">
        <v>297</v>
      </c>
    </row>
    <row r="15" spans="1:34" x14ac:dyDescent="0.4">
      <c r="A15">
        <f t="shared" si="0"/>
        <v>44</v>
      </c>
      <c r="B15" s="3">
        <v>28001303</v>
      </c>
      <c r="C15" s="3" t="s">
        <v>293</v>
      </c>
      <c r="D15" s="3" t="s">
        <v>81</v>
      </c>
      <c r="E15" s="3" t="s">
        <v>146</v>
      </c>
      <c r="F15" s="3" t="s">
        <v>150</v>
      </c>
      <c r="G15" s="3" t="s">
        <v>254</v>
      </c>
      <c r="H15" s="3" t="s">
        <v>151</v>
      </c>
      <c r="I15" s="3" t="s">
        <v>309</v>
      </c>
      <c r="J15" s="3" t="s">
        <v>256</v>
      </c>
      <c r="K15" s="3" t="s">
        <v>271</v>
      </c>
      <c r="L15" s="3">
        <v>3</v>
      </c>
      <c r="M15" s="3" t="s">
        <v>257</v>
      </c>
      <c r="N15" s="3" t="s">
        <v>310</v>
      </c>
      <c r="O15" s="3" t="s">
        <v>259</v>
      </c>
      <c r="P15" s="3" t="s">
        <v>260</v>
      </c>
      <c r="Q15" s="4" t="s">
        <v>261</v>
      </c>
      <c r="R15" s="4">
        <v>24</v>
      </c>
      <c r="S15" s="3" t="s">
        <v>262</v>
      </c>
      <c r="T15" s="3"/>
      <c r="U15" s="3" t="s">
        <v>263</v>
      </c>
      <c r="V15" s="3"/>
      <c r="W15" s="3"/>
      <c r="X15" s="3" t="s">
        <v>264</v>
      </c>
      <c r="Y15" s="3"/>
      <c r="Z15" s="3"/>
      <c r="AA15" s="3"/>
      <c r="AB15" s="3"/>
      <c r="AC15" s="3" t="s">
        <v>265</v>
      </c>
      <c r="AD15" t="s">
        <v>265</v>
      </c>
      <c r="AE15" t="s">
        <v>311</v>
      </c>
      <c r="AG15" t="s">
        <v>312</v>
      </c>
      <c r="AH15" t="s">
        <v>297</v>
      </c>
    </row>
    <row r="16" spans="1:34" x14ac:dyDescent="0.4">
      <c r="A16">
        <f t="shared" si="0"/>
        <v>46</v>
      </c>
      <c r="B16" s="3">
        <v>28001416</v>
      </c>
      <c r="C16" s="3" t="s">
        <v>293</v>
      </c>
      <c r="D16" s="3" t="s">
        <v>81</v>
      </c>
      <c r="E16" s="3" t="s">
        <v>146</v>
      </c>
      <c r="F16" s="3" t="s">
        <v>153</v>
      </c>
      <c r="G16" s="3" t="s">
        <v>254</v>
      </c>
      <c r="H16" s="3" t="s">
        <v>154</v>
      </c>
      <c r="I16" s="3" t="s">
        <v>313</v>
      </c>
      <c r="J16" s="3" t="s">
        <v>256</v>
      </c>
      <c r="K16" s="3" t="s">
        <v>271</v>
      </c>
      <c r="L16" s="3">
        <v>3</v>
      </c>
      <c r="M16" s="3" t="s">
        <v>257</v>
      </c>
      <c r="N16" s="3" t="s">
        <v>258</v>
      </c>
      <c r="O16" s="3" t="s">
        <v>259</v>
      </c>
      <c r="P16" s="3" t="s">
        <v>260</v>
      </c>
      <c r="Q16" s="4" t="s">
        <v>261</v>
      </c>
      <c r="R16" s="4">
        <v>24</v>
      </c>
      <c r="S16" s="3" t="s">
        <v>262</v>
      </c>
      <c r="T16" s="3"/>
      <c r="U16" s="3" t="s">
        <v>263</v>
      </c>
      <c r="V16" s="3"/>
      <c r="W16" s="3"/>
      <c r="X16" s="3" t="s">
        <v>264</v>
      </c>
      <c r="Y16" s="3"/>
      <c r="Z16" s="3"/>
      <c r="AA16" s="3"/>
      <c r="AB16" s="3"/>
      <c r="AC16" s="3" t="s">
        <v>265</v>
      </c>
      <c r="AD16" t="s">
        <v>265</v>
      </c>
      <c r="AE16" t="s">
        <v>266</v>
      </c>
      <c r="AG16" t="s">
        <v>296</v>
      </c>
      <c r="AH16" t="s">
        <v>297</v>
      </c>
    </row>
    <row r="17" spans="1:34" x14ac:dyDescent="0.4">
      <c r="A17">
        <f t="shared" si="0"/>
        <v>45</v>
      </c>
      <c r="B17" s="3">
        <v>28001414</v>
      </c>
      <c r="C17" s="3" t="s">
        <v>293</v>
      </c>
      <c r="D17" s="3" t="s">
        <v>81</v>
      </c>
      <c r="E17" s="3" t="s">
        <v>146</v>
      </c>
      <c r="F17" s="3" t="s">
        <v>314</v>
      </c>
      <c r="G17" s="3" t="s">
        <v>254</v>
      </c>
      <c r="H17" s="3" t="s">
        <v>315</v>
      </c>
      <c r="I17" s="3" t="s">
        <v>316</v>
      </c>
      <c r="J17" s="3" t="s">
        <v>256</v>
      </c>
      <c r="K17" s="3" t="s">
        <v>271</v>
      </c>
      <c r="L17" s="3">
        <v>2</v>
      </c>
      <c r="M17" s="3" t="s">
        <v>257</v>
      </c>
      <c r="N17" s="3" t="s">
        <v>258</v>
      </c>
      <c r="O17" s="3" t="s">
        <v>259</v>
      </c>
      <c r="P17" s="3" t="s">
        <v>260</v>
      </c>
      <c r="Q17" s="4" t="s">
        <v>261</v>
      </c>
      <c r="R17" s="4">
        <v>24</v>
      </c>
      <c r="S17" s="3" t="s">
        <v>262</v>
      </c>
      <c r="T17" s="3"/>
      <c r="U17" s="3" t="s">
        <v>263</v>
      </c>
      <c r="V17" s="3"/>
      <c r="W17" s="3"/>
      <c r="X17" s="3" t="s">
        <v>264</v>
      </c>
      <c r="Y17" s="3"/>
      <c r="Z17" s="3"/>
      <c r="AA17" s="3"/>
      <c r="AB17" s="3"/>
      <c r="AC17" s="3" t="s">
        <v>265</v>
      </c>
      <c r="AD17" t="s">
        <v>265</v>
      </c>
      <c r="AE17" t="s">
        <v>266</v>
      </c>
      <c r="AG17" t="s">
        <v>296</v>
      </c>
      <c r="AH17" t="s">
        <v>297</v>
      </c>
    </row>
    <row r="18" spans="1:34" x14ac:dyDescent="0.4">
      <c r="A18">
        <f t="shared" si="0"/>
        <v>48</v>
      </c>
      <c r="B18" s="3">
        <v>28001409</v>
      </c>
      <c r="C18" s="3" t="s">
        <v>293</v>
      </c>
      <c r="D18" s="3" t="s">
        <v>81</v>
      </c>
      <c r="E18" s="3" t="s">
        <v>146</v>
      </c>
      <c r="F18" s="3" t="s">
        <v>160</v>
      </c>
      <c r="G18" s="3" t="s">
        <v>254</v>
      </c>
      <c r="H18" s="3" t="s">
        <v>161</v>
      </c>
      <c r="I18" s="3" t="s">
        <v>317</v>
      </c>
      <c r="J18" s="3" t="s">
        <v>256</v>
      </c>
      <c r="K18" s="3" t="s">
        <v>271</v>
      </c>
      <c r="L18" s="3">
        <v>3</v>
      </c>
      <c r="M18" s="3" t="s">
        <v>257</v>
      </c>
      <c r="N18" s="3" t="s">
        <v>258</v>
      </c>
      <c r="O18" s="3" t="s">
        <v>259</v>
      </c>
      <c r="P18" s="3" t="s">
        <v>260</v>
      </c>
      <c r="Q18" s="4" t="s">
        <v>261</v>
      </c>
      <c r="R18" s="4">
        <v>24</v>
      </c>
      <c r="S18" s="3" t="s">
        <v>262</v>
      </c>
      <c r="T18" s="3"/>
      <c r="U18" s="3" t="s">
        <v>263</v>
      </c>
      <c r="V18" s="3"/>
      <c r="W18" s="3"/>
      <c r="X18" s="3" t="s">
        <v>264</v>
      </c>
      <c r="Y18" s="3"/>
      <c r="Z18" s="3"/>
      <c r="AA18" s="3"/>
      <c r="AB18" s="3"/>
      <c r="AC18" s="3" t="s">
        <v>265</v>
      </c>
      <c r="AD18" t="s">
        <v>265</v>
      </c>
      <c r="AE18" t="s">
        <v>266</v>
      </c>
      <c r="AG18" t="s">
        <v>296</v>
      </c>
      <c r="AH18" t="s">
        <v>297</v>
      </c>
    </row>
    <row r="19" spans="1:34" x14ac:dyDescent="0.4">
      <c r="A19">
        <f t="shared" si="0"/>
        <v>47</v>
      </c>
      <c r="B19" s="3">
        <v>28001402</v>
      </c>
      <c r="C19" s="3" t="s">
        <v>293</v>
      </c>
      <c r="D19" s="3" t="s">
        <v>81</v>
      </c>
      <c r="E19" s="3" t="s">
        <v>146</v>
      </c>
      <c r="F19" s="3" t="s">
        <v>157</v>
      </c>
      <c r="G19" s="3" t="s">
        <v>254</v>
      </c>
      <c r="H19" s="3" t="s">
        <v>158</v>
      </c>
      <c r="I19" s="3" t="s">
        <v>318</v>
      </c>
      <c r="J19" s="3" t="s">
        <v>256</v>
      </c>
      <c r="K19" s="3" t="s">
        <v>271</v>
      </c>
      <c r="L19" s="3">
        <v>6</v>
      </c>
      <c r="M19" s="3" t="s">
        <v>257</v>
      </c>
      <c r="N19" s="3" t="s">
        <v>258</v>
      </c>
      <c r="O19" s="3" t="s">
        <v>259</v>
      </c>
      <c r="P19" s="3" t="s">
        <v>260</v>
      </c>
      <c r="Q19" s="4" t="s">
        <v>261</v>
      </c>
      <c r="R19" s="4">
        <v>24</v>
      </c>
      <c r="S19" s="3" t="s">
        <v>262</v>
      </c>
      <c r="T19" s="3"/>
      <c r="U19" s="3" t="s">
        <v>263</v>
      </c>
      <c r="V19" s="3"/>
      <c r="W19" s="3"/>
      <c r="X19" s="3" t="s">
        <v>264</v>
      </c>
      <c r="Y19" s="3"/>
      <c r="Z19" s="3"/>
      <c r="AA19" s="3"/>
      <c r="AB19" s="3"/>
      <c r="AC19" s="3" t="s">
        <v>265</v>
      </c>
      <c r="AD19" t="s">
        <v>265</v>
      </c>
      <c r="AE19" t="s">
        <v>266</v>
      </c>
      <c r="AG19" t="s">
        <v>296</v>
      </c>
      <c r="AH19" t="s">
        <v>297</v>
      </c>
    </row>
    <row r="20" spans="1:34" x14ac:dyDescent="0.4">
      <c r="A20">
        <f t="shared" si="0"/>
        <v>21</v>
      </c>
      <c r="B20" s="3">
        <v>28001423</v>
      </c>
      <c r="C20" s="3" t="s">
        <v>293</v>
      </c>
      <c r="D20" s="3" t="s">
        <v>81</v>
      </c>
      <c r="E20" s="3" t="s">
        <v>319</v>
      </c>
      <c r="F20" s="3" t="s">
        <v>320</v>
      </c>
      <c r="G20" s="3" t="s">
        <v>254</v>
      </c>
      <c r="H20" s="3" t="s">
        <v>321</v>
      </c>
      <c r="I20" s="3" t="s">
        <v>322</v>
      </c>
      <c r="J20" s="3" t="s">
        <v>256</v>
      </c>
      <c r="K20" s="3" t="s">
        <v>271</v>
      </c>
      <c r="L20" s="3">
        <v>1</v>
      </c>
      <c r="M20" s="3" t="s">
        <v>257</v>
      </c>
      <c r="N20" s="3" t="s">
        <v>258</v>
      </c>
      <c r="O20" s="3" t="s">
        <v>259</v>
      </c>
      <c r="P20" s="3" t="s">
        <v>260</v>
      </c>
      <c r="Q20" s="4" t="s">
        <v>261</v>
      </c>
      <c r="R20" s="4">
        <v>24</v>
      </c>
      <c r="S20" s="3" t="s">
        <v>262</v>
      </c>
      <c r="T20" s="3"/>
      <c r="U20" s="3" t="s">
        <v>263</v>
      </c>
      <c r="V20" s="3"/>
      <c r="W20" s="3"/>
      <c r="X20" s="3" t="s">
        <v>264</v>
      </c>
      <c r="Y20" s="3"/>
      <c r="Z20" s="3"/>
      <c r="AA20" s="3"/>
      <c r="AB20" s="3"/>
      <c r="AC20" s="3" t="s">
        <v>265</v>
      </c>
      <c r="AD20" t="s">
        <v>265</v>
      </c>
      <c r="AE20" t="s">
        <v>266</v>
      </c>
      <c r="AG20" t="s">
        <v>296</v>
      </c>
      <c r="AH20" t="s">
        <v>297</v>
      </c>
    </row>
    <row r="21" spans="1:34" x14ac:dyDescent="0.4">
      <c r="A21">
        <f t="shared" si="0"/>
        <v>20</v>
      </c>
      <c r="B21" s="3">
        <v>28001421</v>
      </c>
      <c r="C21" s="3" t="s">
        <v>293</v>
      </c>
      <c r="D21" s="3" t="s">
        <v>81</v>
      </c>
      <c r="E21" s="3" t="s">
        <v>82</v>
      </c>
      <c r="F21" s="3" t="s">
        <v>83</v>
      </c>
      <c r="G21" s="3" t="s">
        <v>254</v>
      </c>
      <c r="H21" s="3" t="s">
        <v>84</v>
      </c>
      <c r="I21" s="3" t="s">
        <v>323</v>
      </c>
      <c r="J21" s="3" t="s">
        <v>256</v>
      </c>
      <c r="K21" s="3" t="s">
        <v>271</v>
      </c>
      <c r="L21" s="3">
        <v>1</v>
      </c>
      <c r="M21" s="3" t="s">
        <v>257</v>
      </c>
      <c r="N21" s="3" t="s">
        <v>258</v>
      </c>
      <c r="O21" s="3" t="s">
        <v>259</v>
      </c>
      <c r="P21" s="3" t="s">
        <v>260</v>
      </c>
      <c r="Q21" s="4" t="s">
        <v>261</v>
      </c>
      <c r="R21" s="4">
        <v>24</v>
      </c>
      <c r="S21" s="3" t="s">
        <v>262</v>
      </c>
      <c r="T21" s="3"/>
      <c r="U21" s="3" t="s">
        <v>263</v>
      </c>
      <c r="V21" s="3"/>
      <c r="W21" s="3"/>
      <c r="X21" s="3" t="s">
        <v>264</v>
      </c>
      <c r="Y21" s="3"/>
      <c r="Z21" s="3"/>
      <c r="AA21" s="3"/>
      <c r="AB21" s="3"/>
      <c r="AC21" s="3" t="s">
        <v>265</v>
      </c>
      <c r="AD21" t="s">
        <v>265</v>
      </c>
      <c r="AE21" t="s">
        <v>266</v>
      </c>
      <c r="AG21" t="s">
        <v>296</v>
      </c>
      <c r="AH21" t="s">
        <v>297</v>
      </c>
    </row>
    <row r="22" spans="1:34" x14ac:dyDescent="0.4">
      <c r="A22">
        <f t="shared" si="0"/>
        <v>61</v>
      </c>
      <c r="B22" s="3">
        <v>28001425</v>
      </c>
      <c r="C22" s="3" t="s">
        <v>293</v>
      </c>
      <c r="D22" s="3" t="s">
        <v>81</v>
      </c>
      <c r="E22" s="3" t="s">
        <v>175</v>
      </c>
      <c r="F22" s="3" t="s">
        <v>324</v>
      </c>
      <c r="G22" s="3" t="s">
        <v>254</v>
      </c>
      <c r="H22" s="3" t="s">
        <v>325</v>
      </c>
      <c r="I22" s="3" t="s">
        <v>326</v>
      </c>
      <c r="J22" s="3" t="s">
        <v>256</v>
      </c>
      <c r="K22" s="3" t="s">
        <v>271</v>
      </c>
      <c r="L22" s="3">
        <v>1</v>
      </c>
      <c r="M22" s="3" t="s">
        <v>257</v>
      </c>
      <c r="N22" s="3" t="s">
        <v>258</v>
      </c>
      <c r="O22" s="3" t="s">
        <v>259</v>
      </c>
      <c r="P22" s="3" t="s">
        <v>260</v>
      </c>
      <c r="Q22" s="4" t="s">
        <v>261</v>
      </c>
      <c r="R22" s="4">
        <v>24</v>
      </c>
      <c r="S22" s="3" t="s">
        <v>262</v>
      </c>
      <c r="T22" s="3"/>
      <c r="U22" s="3" t="s">
        <v>263</v>
      </c>
      <c r="V22" s="3"/>
      <c r="W22" s="3"/>
      <c r="X22" s="3" t="s">
        <v>264</v>
      </c>
      <c r="Y22" s="3"/>
      <c r="Z22" s="3"/>
      <c r="AA22" s="3"/>
      <c r="AB22" s="3"/>
      <c r="AC22" s="3" t="s">
        <v>265</v>
      </c>
      <c r="AD22" t="s">
        <v>265</v>
      </c>
      <c r="AE22" t="s">
        <v>266</v>
      </c>
      <c r="AG22" t="s">
        <v>296</v>
      </c>
      <c r="AH22" t="s">
        <v>297</v>
      </c>
    </row>
    <row r="23" spans="1:34" x14ac:dyDescent="0.4">
      <c r="A23">
        <f t="shared" si="0"/>
        <v>52</v>
      </c>
      <c r="B23" s="3">
        <v>28001435</v>
      </c>
      <c r="C23" s="3" t="s">
        <v>293</v>
      </c>
      <c r="D23" s="3" t="s">
        <v>81</v>
      </c>
      <c r="E23" s="3" t="s">
        <v>175</v>
      </c>
      <c r="F23" s="3" t="s">
        <v>176</v>
      </c>
      <c r="G23" s="3" t="s">
        <v>254</v>
      </c>
      <c r="H23" s="3" t="s">
        <v>177</v>
      </c>
      <c r="I23" s="3" t="s">
        <v>327</v>
      </c>
      <c r="J23" s="3" t="s">
        <v>256</v>
      </c>
      <c r="K23" s="3" t="s">
        <v>271</v>
      </c>
      <c r="L23" s="3">
        <v>1</v>
      </c>
      <c r="M23" s="3" t="s">
        <v>257</v>
      </c>
      <c r="N23" s="3" t="s">
        <v>291</v>
      </c>
      <c r="O23" s="3" t="s">
        <v>259</v>
      </c>
      <c r="P23" s="3" t="s">
        <v>260</v>
      </c>
      <c r="Q23" s="4" t="s">
        <v>261</v>
      </c>
      <c r="R23" s="4">
        <v>24</v>
      </c>
      <c r="S23" s="3" t="s">
        <v>262</v>
      </c>
      <c r="T23" s="3"/>
      <c r="U23" s="3" t="s">
        <v>263</v>
      </c>
      <c r="V23" s="3"/>
      <c r="W23" s="3"/>
      <c r="X23" s="3" t="s">
        <v>264</v>
      </c>
      <c r="Y23" s="3"/>
      <c r="Z23" s="3"/>
      <c r="AA23" s="3"/>
      <c r="AB23" s="3"/>
      <c r="AC23" s="3" t="s">
        <v>265</v>
      </c>
      <c r="AD23" t="s">
        <v>265</v>
      </c>
      <c r="AE23" t="s">
        <v>292</v>
      </c>
      <c r="AF23" t="s">
        <v>328</v>
      </c>
      <c r="AH23" t="s">
        <v>297</v>
      </c>
    </row>
    <row r="24" spans="1:34" x14ac:dyDescent="0.4">
      <c r="A24">
        <f t="shared" si="0"/>
        <v>52</v>
      </c>
      <c r="B24" s="3">
        <v>28001408</v>
      </c>
      <c r="C24" s="3" t="s">
        <v>293</v>
      </c>
      <c r="D24" s="3" t="s">
        <v>81</v>
      </c>
      <c r="E24" s="3" t="s">
        <v>175</v>
      </c>
      <c r="F24" s="3" t="s">
        <v>176</v>
      </c>
      <c r="G24" s="3" t="s">
        <v>254</v>
      </c>
      <c r="H24" s="3" t="s">
        <v>177</v>
      </c>
      <c r="I24" s="3" t="s">
        <v>327</v>
      </c>
      <c r="J24" s="3" t="s">
        <v>256</v>
      </c>
      <c r="K24" s="3" t="s">
        <v>271</v>
      </c>
      <c r="L24" s="3">
        <v>4</v>
      </c>
      <c r="M24" s="3" t="s">
        <v>257</v>
      </c>
      <c r="N24" s="3" t="s">
        <v>258</v>
      </c>
      <c r="O24" s="3" t="s">
        <v>259</v>
      </c>
      <c r="P24" s="3" t="s">
        <v>260</v>
      </c>
      <c r="Q24" s="4" t="s">
        <v>261</v>
      </c>
      <c r="R24" s="4">
        <v>24</v>
      </c>
      <c r="S24" s="3" t="s">
        <v>262</v>
      </c>
      <c r="T24" s="3"/>
      <c r="U24" s="3" t="s">
        <v>263</v>
      </c>
      <c r="V24" s="3"/>
      <c r="W24" s="3"/>
      <c r="X24" s="3" t="s">
        <v>264</v>
      </c>
      <c r="Y24" s="3"/>
      <c r="Z24" s="3"/>
      <c r="AA24" s="3"/>
      <c r="AB24" s="3"/>
      <c r="AC24" s="3" t="s">
        <v>265</v>
      </c>
      <c r="AD24" t="s">
        <v>265</v>
      </c>
      <c r="AE24" t="s">
        <v>266</v>
      </c>
      <c r="AF24" t="s">
        <v>328</v>
      </c>
      <c r="AG24" t="s">
        <v>296</v>
      </c>
      <c r="AH24" t="s">
        <v>297</v>
      </c>
    </row>
    <row r="25" spans="1:34" x14ac:dyDescent="0.4">
      <c r="A25">
        <f t="shared" si="0"/>
        <v>53</v>
      </c>
      <c r="B25" s="3">
        <v>28001406</v>
      </c>
      <c r="C25" s="3" t="s">
        <v>293</v>
      </c>
      <c r="D25" s="3" t="s">
        <v>81</v>
      </c>
      <c r="E25" s="3" t="s">
        <v>175</v>
      </c>
      <c r="F25" s="3" t="s">
        <v>179</v>
      </c>
      <c r="G25" s="3" t="s">
        <v>254</v>
      </c>
      <c r="H25" s="3" t="s">
        <v>180</v>
      </c>
      <c r="I25" s="3" t="s">
        <v>329</v>
      </c>
      <c r="J25" s="3" t="s">
        <v>256</v>
      </c>
      <c r="K25" s="3" t="s">
        <v>271</v>
      </c>
      <c r="L25" s="3">
        <v>5</v>
      </c>
      <c r="M25" s="3" t="s">
        <v>257</v>
      </c>
      <c r="N25" s="3" t="s">
        <v>258</v>
      </c>
      <c r="O25" s="3" t="s">
        <v>259</v>
      </c>
      <c r="P25" s="3" t="s">
        <v>260</v>
      </c>
      <c r="Q25" s="4" t="s">
        <v>261</v>
      </c>
      <c r="R25" s="4">
        <v>24</v>
      </c>
      <c r="S25" s="3" t="s">
        <v>262</v>
      </c>
      <c r="T25" s="3"/>
      <c r="U25" s="3" t="s">
        <v>263</v>
      </c>
      <c r="V25" s="3"/>
      <c r="W25" s="3"/>
      <c r="X25" s="3" t="s">
        <v>264</v>
      </c>
      <c r="Y25" s="3"/>
      <c r="Z25" s="3"/>
      <c r="AA25" s="3"/>
      <c r="AB25" s="3"/>
      <c r="AC25" s="3" t="s">
        <v>265</v>
      </c>
      <c r="AD25" t="s">
        <v>265</v>
      </c>
      <c r="AE25" t="s">
        <v>266</v>
      </c>
      <c r="AG25" t="s">
        <v>296</v>
      </c>
      <c r="AH25" t="s">
        <v>297</v>
      </c>
    </row>
    <row r="26" spans="1:34" x14ac:dyDescent="0.4">
      <c r="A26">
        <f t="shared" si="0"/>
        <v>59</v>
      </c>
      <c r="B26" s="3">
        <v>28001400</v>
      </c>
      <c r="C26" s="3" t="s">
        <v>293</v>
      </c>
      <c r="D26" s="3" t="s">
        <v>81</v>
      </c>
      <c r="E26" s="3" t="s">
        <v>175</v>
      </c>
      <c r="F26" s="3" t="s">
        <v>186</v>
      </c>
      <c r="G26" s="3" t="s">
        <v>254</v>
      </c>
      <c r="H26" s="3" t="s">
        <v>187</v>
      </c>
      <c r="I26" s="3" t="s">
        <v>330</v>
      </c>
      <c r="J26" s="3" t="s">
        <v>256</v>
      </c>
      <c r="K26" s="3" t="s">
        <v>271</v>
      </c>
      <c r="L26" s="3">
        <v>4</v>
      </c>
      <c r="M26" s="3" t="s">
        <v>257</v>
      </c>
      <c r="N26" s="3" t="s">
        <v>258</v>
      </c>
      <c r="O26" s="3" t="s">
        <v>259</v>
      </c>
      <c r="P26" s="3" t="s">
        <v>260</v>
      </c>
      <c r="Q26" s="4" t="s">
        <v>261</v>
      </c>
      <c r="R26" s="4">
        <v>24</v>
      </c>
      <c r="S26" s="3" t="s">
        <v>262</v>
      </c>
      <c r="T26" s="3"/>
      <c r="U26" s="3" t="s">
        <v>263</v>
      </c>
      <c r="V26" s="3"/>
      <c r="W26" s="3"/>
      <c r="X26" s="3" t="s">
        <v>264</v>
      </c>
      <c r="Y26" s="3"/>
      <c r="Z26" s="3"/>
      <c r="AA26" s="3"/>
      <c r="AB26" s="3"/>
      <c r="AC26" s="3" t="s">
        <v>265</v>
      </c>
      <c r="AD26" t="s">
        <v>265</v>
      </c>
      <c r="AE26" t="s">
        <v>266</v>
      </c>
      <c r="AG26" t="s">
        <v>296</v>
      </c>
      <c r="AH26" t="s">
        <v>297</v>
      </c>
    </row>
    <row r="27" spans="1:34" x14ac:dyDescent="0.4">
      <c r="A27">
        <f t="shared" si="0"/>
        <v>56</v>
      </c>
      <c r="B27" s="3">
        <v>28001407</v>
      </c>
      <c r="C27" s="3" t="s">
        <v>293</v>
      </c>
      <c r="D27" s="3" t="s">
        <v>81</v>
      </c>
      <c r="E27" s="3" t="s">
        <v>175</v>
      </c>
      <c r="F27" s="3" t="s">
        <v>331</v>
      </c>
      <c r="G27" s="3" t="s">
        <v>254</v>
      </c>
      <c r="H27" s="3" t="s">
        <v>332</v>
      </c>
      <c r="I27" s="3" t="s">
        <v>333</v>
      </c>
      <c r="J27" s="3" t="s">
        <v>256</v>
      </c>
      <c r="K27" s="3" t="s">
        <v>271</v>
      </c>
      <c r="L27" s="3">
        <v>1</v>
      </c>
      <c r="M27" s="3" t="s">
        <v>257</v>
      </c>
      <c r="N27" s="3" t="s">
        <v>258</v>
      </c>
      <c r="O27" s="3" t="s">
        <v>259</v>
      </c>
      <c r="P27" s="3" t="s">
        <v>260</v>
      </c>
      <c r="Q27" s="4" t="s">
        <v>261</v>
      </c>
      <c r="R27" s="4">
        <v>24</v>
      </c>
      <c r="S27" s="3" t="s">
        <v>262</v>
      </c>
      <c r="T27" s="3"/>
      <c r="U27" s="3" t="s">
        <v>263</v>
      </c>
      <c r="V27" s="3"/>
      <c r="W27" s="3"/>
      <c r="X27" s="3" t="s">
        <v>264</v>
      </c>
      <c r="Y27" s="3"/>
      <c r="Z27" s="3"/>
      <c r="AA27" s="3"/>
      <c r="AB27" s="3"/>
      <c r="AC27" s="3" t="s">
        <v>265</v>
      </c>
      <c r="AD27" t="s">
        <v>265</v>
      </c>
      <c r="AE27" t="s">
        <v>266</v>
      </c>
      <c r="AG27" t="s">
        <v>296</v>
      </c>
      <c r="AH27" t="s">
        <v>297</v>
      </c>
    </row>
    <row r="28" spans="1:34" x14ac:dyDescent="0.4">
      <c r="A28">
        <f t="shared" si="0"/>
        <v>54</v>
      </c>
      <c r="B28" s="3">
        <v>28001434</v>
      </c>
      <c r="C28" s="3" t="s">
        <v>293</v>
      </c>
      <c r="D28" s="3" t="s">
        <v>81</v>
      </c>
      <c r="E28" s="3" t="s">
        <v>175</v>
      </c>
      <c r="F28" s="3" t="s">
        <v>334</v>
      </c>
      <c r="G28" s="3" t="s">
        <v>254</v>
      </c>
      <c r="H28" s="3" t="s">
        <v>335</v>
      </c>
      <c r="I28" s="3" t="s">
        <v>336</v>
      </c>
      <c r="J28" s="3" t="s">
        <v>256</v>
      </c>
      <c r="K28" s="3" t="s">
        <v>271</v>
      </c>
      <c r="L28" s="3">
        <v>2</v>
      </c>
      <c r="M28" s="3" t="s">
        <v>257</v>
      </c>
      <c r="N28" s="3" t="s">
        <v>291</v>
      </c>
      <c r="O28" s="3" t="s">
        <v>259</v>
      </c>
      <c r="P28" s="3" t="s">
        <v>260</v>
      </c>
      <c r="Q28" s="4" t="s">
        <v>261</v>
      </c>
      <c r="R28" s="4">
        <v>24</v>
      </c>
      <c r="S28" s="3" t="s">
        <v>262</v>
      </c>
      <c r="T28" s="3"/>
      <c r="U28" s="3" t="s">
        <v>263</v>
      </c>
      <c r="V28" s="3"/>
      <c r="W28" s="3"/>
      <c r="X28" s="3" t="s">
        <v>264</v>
      </c>
      <c r="Y28" s="3"/>
      <c r="Z28" s="3"/>
      <c r="AA28" s="3"/>
      <c r="AB28" s="3"/>
      <c r="AC28" s="3" t="s">
        <v>265</v>
      </c>
      <c r="AD28" t="s">
        <v>265</v>
      </c>
      <c r="AE28" t="s">
        <v>292</v>
      </c>
      <c r="AH28" t="s">
        <v>297</v>
      </c>
    </row>
    <row r="29" spans="1:34" x14ac:dyDescent="0.4">
      <c r="A29">
        <f t="shared" si="0"/>
        <v>54</v>
      </c>
      <c r="B29" s="3">
        <v>28001412</v>
      </c>
      <c r="C29" s="3" t="s">
        <v>293</v>
      </c>
      <c r="D29" s="3" t="s">
        <v>81</v>
      </c>
      <c r="E29" s="3" t="s">
        <v>175</v>
      </c>
      <c r="F29" s="3" t="s">
        <v>334</v>
      </c>
      <c r="G29" s="3" t="s">
        <v>254</v>
      </c>
      <c r="H29" s="3" t="s">
        <v>335</v>
      </c>
      <c r="I29" s="3" t="s">
        <v>336</v>
      </c>
      <c r="J29" s="3" t="s">
        <v>256</v>
      </c>
      <c r="K29" s="3" t="s">
        <v>271</v>
      </c>
      <c r="L29" s="3">
        <v>1</v>
      </c>
      <c r="M29" s="3" t="s">
        <v>257</v>
      </c>
      <c r="N29" s="3" t="s">
        <v>258</v>
      </c>
      <c r="O29" s="3" t="s">
        <v>259</v>
      </c>
      <c r="P29" s="3" t="s">
        <v>260</v>
      </c>
      <c r="Q29" s="4" t="s">
        <v>261</v>
      </c>
      <c r="R29" s="4">
        <v>24</v>
      </c>
      <c r="S29" s="3" t="s">
        <v>262</v>
      </c>
      <c r="T29" s="3"/>
      <c r="U29" s="3" t="s">
        <v>263</v>
      </c>
      <c r="V29" s="3"/>
      <c r="W29" s="3"/>
      <c r="X29" s="3" t="s">
        <v>264</v>
      </c>
      <c r="Y29" s="3"/>
      <c r="Z29" s="3"/>
      <c r="AA29" s="3"/>
      <c r="AB29" s="3"/>
      <c r="AC29" s="3" t="s">
        <v>265</v>
      </c>
      <c r="AD29" t="s">
        <v>265</v>
      </c>
      <c r="AE29" t="s">
        <v>266</v>
      </c>
      <c r="AG29" t="s">
        <v>296</v>
      </c>
      <c r="AH29" t="s">
        <v>297</v>
      </c>
    </row>
    <row r="30" spans="1:34" x14ac:dyDescent="0.4">
      <c r="A30">
        <f t="shared" si="0"/>
        <v>60</v>
      </c>
      <c r="B30" s="3">
        <v>28001404</v>
      </c>
      <c r="C30" s="3" t="s">
        <v>293</v>
      </c>
      <c r="D30" s="3" t="s">
        <v>81</v>
      </c>
      <c r="E30" s="3" t="s">
        <v>175</v>
      </c>
      <c r="F30" s="3" t="s">
        <v>337</v>
      </c>
      <c r="G30" s="3" t="s">
        <v>254</v>
      </c>
      <c r="H30" s="3" t="s">
        <v>338</v>
      </c>
      <c r="I30" s="3" t="s">
        <v>339</v>
      </c>
      <c r="J30" s="3" t="s">
        <v>256</v>
      </c>
      <c r="K30" s="3" t="s">
        <v>271</v>
      </c>
      <c r="L30" s="3">
        <v>3</v>
      </c>
      <c r="M30" s="3" t="s">
        <v>257</v>
      </c>
      <c r="N30" s="3" t="s">
        <v>258</v>
      </c>
      <c r="O30" s="3" t="s">
        <v>259</v>
      </c>
      <c r="P30" s="3" t="s">
        <v>260</v>
      </c>
      <c r="Q30" s="4" t="s">
        <v>261</v>
      </c>
      <c r="R30" s="4">
        <v>24</v>
      </c>
      <c r="S30" s="3" t="s">
        <v>262</v>
      </c>
      <c r="T30" s="3"/>
      <c r="U30" s="3" t="s">
        <v>263</v>
      </c>
      <c r="V30" s="3"/>
      <c r="W30" s="3"/>
      <c r="X30" s="3" t="s">
        <v>264</v>
      </c>
      <c r="Y30" s="3"/>
      <c r="Z30" s="3"/>
      <c r="AA30" s="3"/>
      <c r="AB30" s="3"/>
      <c r="AC30" s="3" t="s">
        <v>265</v>
      </c>
      <c r="AD30" t="s">
        <v>265</v>
      </c>
      <c r="AE30" t="s">
        <v>266</v>
      </c>
      <c r="AG30" t="s">
        <v>296</v>
      </c>
      <c r="AH30" t="s">
        <v>297</v>
      </c>
    </row>
    <row r="31" spans="1:34" x14ac:dyDescent="0.4">
      <c r="A31">
        <f t="shared" si="0"/>
        <v>60</v>
      </c>
      <c r="B31" s="3">
        <v>28001305</v>
      </c>
      <c r="C31" s="3" t="s">
        <v>293</v>
      </c>
      <c r="D31" s="3" t="s">
        <v>81</v>
      </c>
      <c r="E31" s="3" t="s">
        <v>175</v>
      </c>
      <c r="F31" s="3" t="s">
        <v>337</v>
      </c>
      <c r="G31" s="3" t="s">
        <v>254</v>
      </c>
      <c r="H31" s="3" t="s">
        <v>338</v>
      </c>
      <c r="I31" s="3" t="s">
        <v>339</v>
      </c>
      <c r="J31" s="3" t="s">
        <v>256</v>
      </c>
      <c r="K31" s="3" t="s">
        <v>271</v>
      </c>
      <c r="L31" s="3">
        <v>4</v>
      </c>
      <c r="M31" s="3" t="s">
        <v>257</v>
      </c>
      <c r="N31" s="3" t="s">
        <v>310</v>
      </c>
      <c r="O31" s="3" t="s">
        <v>259</v>
      </c>
      <c r="P31" s="3" t="s">
        <v>260</v>
      </c>
      <c r="Q31" s="4" t="s">
        <v>261</v>
      </c>
      <c r="R31" s="4">
        <v>24</v>
      </c>
      <c r="S31" s="3" t="s">
        <v>262</v>
      </c>
      <c r="T31" s="3"/>
      <c r="U31" s="3" t="s">
        <v>263</v>
      </c>
      <c r="V31" s="3"/>
      <c r="W31" s="3"/>
      <c r="X31" s="3" t="s">
        <v>264</v>
      </c>
      <c r="Y31" s="3"/>
      <c r="Z31" s="3"/>
      <c r="AA31" s="3"/>
      <c r="AB31" s="3"/>
      <c r="AC31" s="3" t="s">
        <v>265</v>
      </c>
      <c r="AD31" t="s">
        <v>265</v>
      </c>
      <c r="AE31" t="s">
        <v>311</v>
      </c>
      <c r="AG31" t="s">
        <v>312</v>
      </c>
      <c r="AH31" t="s">
        <v>297</v>
      </c>
    </row>
    <row r="32" spans="1:34" x14ac:dyDescent="0.4">
      <c r="A32">
        <f t="shared" si="0"/>
        <v>64</v>
      </c>
      <c r="B32" s="3">
        <v>28001403</v>
      </c>
      <c r="C32" s="3" t="s">
        <v>293</v>
      </c>
      <c r="D32" s="3" t="s">
        <v>81</v>
      </c>
      <c r="E32" s="3" t="s">
        <v>175</v>
      </c>
      <c r="F32" s="3" t="s">
        <v>196</v>
      </c>
      <c r="G32" s="3" t="s">
        <v>254</v>
      </c>
      <c r="H32" s="3" t="s">
        <v>197</v>
      </c>
      <c r="I32" s="3" t="s">
        <v>340</v>
      </c>
      <c r="J32" s="3" t="s">
        <v>256</v>
      </c>
      <c r="K32" s="3" t="s">
        <v>271</v>
      </c>
      <c r="L32" s="3">
        <v>4</v>
      </c>
      <c r="M32" s="3" t="s">
        <v>257</v>
      </c>
      <c r="N32" s="3" t="s">
        <v>258</v>
      </c>
      <c r="O32" s="3" t="s">
        <v>259</v>
      </c>
      <c r="P32" s="3" t="s">
        <v>260</v>
      </c>
      <c r="Q32" s="4" t="s">
        <v>261</v>
      </c>
      <c r="R32" s="4">
        <v>24</v>
      </c>
      <c r="S32" s="3" t="s">
        <v>262</v>
      </c>
      <c r="T32" s="3"/>
      <c r="U32" s="3" t="s">
        <v>263</v>
      </c>
      <c r="V32" s="3"/>
      <c r="W32" s="3"/>
      <c r="X32" s="3" t="s">
        <v>264</v>
      </c>
      <c r="Y32" s="3"/>
      <c r="Z32" s="3"/>
      <c r="AA32" s="3"/>
      <c r="AB32" s="3"/>
      <c r="AC32" s="3" t="s">
        <v>265</v>
      </c>
      <c r="AD32" t="s">
        <v>265</v>
      </c>
      <c r="AE32" t="s">
        <v>266</v>
      </c>
      <c r="AG32" t="s">
        <v>296</v>
      </c>
      <c r="AH32" t="s">
        <v>297</v>
      </c>
    </row>
    <row r="33" spans="1:34" x14ac:dyDescent="0.4">
      <c r="A33">
        <f t="shared" si="0"/>
        <v>55</v>
      </c>
      <c r="B33" s="3">
        <v>28001415</v>
      </c>
      <c r="C33" s="3" t="s">
        <v>293</v>
      </c>
      <c r="D33" s="3" t="s">
        <v>81</v>
      </c>
      <c r="E33" s="3" t="s">
        <v>175</v>
      </c>
      <c r="F33" s="3" t="s">
        <v>341</v>
      </c>
      <c r="G33" s="3" t="s">
        <v>254</v>
      </c>
      <c r="H33" s="3" t="s">
        <v>342</v>
      </c>
      <c r="I33" s="3" t="s">
        <v>343</v>
      </c>
      <c r="J33" s="3" t="s">
        <v>256</v>
      </c>
      <c r="K33" s="3" t="s">
        <v>271</v>
      </c>
      <c r="L33" s="3">
        <v>2</v>
      </c>
      <c r="M33" s="3" t="s">
        <v>257</v>
      </c>
      <c r="N33" s="3" t="s">
        <v>258</v>
      </c>
      <c r="O33" s="3" t="s">
        <v>259</v>
      </c>
      <c r="P33" s="3" t="s">
        <v>260</v>
      </c>
      <c r="Q33" s="4" t="s">
        <v>261</v>
      </c>
      <c r="R33" s="4">
        <v>24</v>
      </c>
      <c r="S33" s="3" t="s">
        <v>262</v>
      </c>
      <c r="T33" s="3"/>
      <c r="U33" s="3" t="s">
        <v>263</v>
      </c>
      <c r="V33" s="3"/>
      <c r="W33" s="3"/>
      <c r="X33" s="3" t="s">
        <v>264</v>
      </c>
      <c r="Y33" s="3"/>
      <c r="Z33" s="3"/>
      <c r="AA33" s="3"/>
      <c r="AB33" s="3"/>
      <c r="AC33" s="3" t="s">
        <v>265</v>
      </c>
      <c r="AD33" t="s">
        <v>265</v>
      </c>
      <c r="AE33" t="s">
        <v>266</v>
      </c>
      <c r="AG33" t="s">
        <v>296</v>
      </c>
      <c r="AH33" t="s">
        <v>297</v>
      </c>
    </row>
    <row r="34" spans="1:34" x14ac:dyDescent="0.4">
      <c r="A34">
        <f t="shared" si="0"/>
        <v>57</v>
      </c>
      <c r="B34" s="3">
        <v>28001426</v>
      </c>
      <c r="C34" s="3" t="s">
        <v>293</v>
      </c>
      <c r="D34" s="3" t="s">
        <v>81</v>
      </c>
      <c r="E34" s="3" t="s">
        <v>175</v>
      </c>
      <c r="F34" s="3" t="s">
        <v>344</v>
      </c>
      <c r="G34" s="3" t="s">
        <v>254</v>
      </c>
      <c r="H34" s="3" t="s">
        <v>345</v>
      </c>
      <c r="I34" s="3" t="s">
        <v>346</v>
      </c>
      <c r="J34" s="3" t="s">
        <v>256</v>
      </c>
      <c r="K34" s="3" t="s">
        <v>61</v>
      </c>
      <c r="L34" s="3">
        <v>1</v>
      </c>
      <c r="M34" s="3" t="s">
        <v>257</v>
      </c>
      <c r="N34" s="3" t="s">
        <v>258</v>
      </c>
      <c r="O34" s="3" t="s">
        <v>259</v>
      </c>
      <c r="P34" s="3" t="s">
        <v>260</v>
      </c>
      <c r="Q34" s="4" t="s">
        <v>261</v>
      </c>
      <c r="R34" s="4">
        <v>24</v>
      </c>
      <c r="S34" s="3" t="s">
        <v>262</v>
      </c>
      <c r="T34" s="3"/>
      <c r="U34" s="3" t="s">
        <v>263</v>
      </c>
      <c r="V34" s="3"/>
      <c r="W34" s="3"/>
      <c r="X34" s="3" t="s">
        <v>264</v>
      </c>
      <c r="Y34" s="3"/>
      <c r="Z34" s="3"/>
      <c r="AA34" s="3"/>
      <c r="AB34" s="3"/>
      <c r="AC34" s="3" t="s">
        <v>265</v>
      </c>
      <c r="AD34" t="s">
        <v>265</v>
      </c>
      <c r="AE34" t="s">
        <v>266</v>
      </c>
      <c r="AG34" t="s">
        <v>296</v>
      </c>
      <c r="AH34" t="s">
        <v>297</v>
      </c>
    </row>
    <row r="35" spans="1:34" x14ac:dyDescent="0.4">
      <c r="A35">
        <f t="shared" si="0"/>
        <v>58</v>
      </c>
      <c r="B35" s="3">
        <v>28001410</v>
      </c>
      <c r="C35" s="3" t="s">
        <v>293</v>
      </c>
      <c r="D35" s="3" t="s">
        <v>81</v>
      </c>
      <c r="E35" s="3" t="s">
        <v>175</v>
      </c>
      <c r="F35" s="3" t="s">
        <v>182</v>
      </c>
      <c r="G35" s="3" t="s">
        <v>254</v>
      </c>
      <c r="H35" s="3" t="s">
        <v>183</v>
      </c>
      <c r="I35" s="3" t="s">
        <v>347</v>
      </c>
      <c r="J35" s="3" t="s">
        <v>256</v>
      </c>
      <c r="K35" s="3" t="s">
        <v>271</v>
      </c>
      <c r="L35" s="3">
        <v>4</v>
      </c>
      <c r="M35" s="3" t="s">
        <v>257</v>
      </c>
      <c r="N35" s="3" t="s">
        <v>258</v>
      </c>
      <c r="O35" s="3" t="s">
        <v>259</v>
      </c>
      <c r="P35" s="3" t="s">
        <v>260</v>
      </c>
      <c r="Q35" s="4" t="s">
        <v>261</v>
      </c>
      <c r="R35" s="4">
        <v>24</v>
      </c>
      <c r="S35" s="3" t="s">
        <v>262</v>
      </c>
      <c r="T35" s="3"/>
      <c r="U35" s="3" t="s">
        <v>263</v>
      </c>
      <c r="V35" s="3"/>
      <c r="W35" s="3"/>
      <c r="X35" s="3" t="s">
        <v>264</v>
      </c>
      <c r="Y35" s="3"/>
      <c r="Z35" s="3"/>
      <c r="AA35" s="3"/>
      <c r="AB35" s="3"/>
      <c r="AC35" s="3" t="s">
        <v>265</v>
      </c>
      <c r="AD35" t="s">
        <v>265</v>
      </c>
      <c r="AE35" t="s">
        <v>266</v>
      </c>
      <c r="AG35" t="s">
        <v>296</v>
      </c>
      <c r="AH35" t="s">
        <v>297</v>
      </c>
    </row>
    <row r="36" spans="1:34" x14ac:dyDescent="0.4">
      <c r="A36">
        <f t="shared" si="0"/>
        <v>67</v>
      </c>
      <c r="B36" s="3">
        <v>28001433</v>
      </c>
      <c r="C36" s="3" t="s">
        <v>293</v>
      </c>
      <c r="D36" s="3" t="s">
        <v>81</v>
      </c>
      <c r="E36" s="3" t="s">
        <v>175</v>
      </c>
      <c r="F36" s="3" t="s">
        <v>207</v>
      </c>
      <c r="G36" s="3" t="s">
        <v>254</v>
      </c>
      <c r="H36" s="3" t="s">
        <v>208</v>
      </c>
      <c r="I36" s="3" t="s">
        <v>348</v>
      </c>
      <c r="J36" s="3" t="s">
        <v>256</v>
      </c>
      <c r="K36" s="3" t="s">
        <v>271</v>
      </c>
      <c r="L36" s="3">
        <v>1</v>
      </c>
      <c r="M36" s="3" t="s">
        <v>257</v>
      </c>
      <c r="N36" s="3" t="s">
        <v>291</v>
      </c>
      <c r="O36" s="3" t="s">
        <v>259</v>
      </c>
      <c r="P36" s="3" t="s">
        <v>260</v>
      </c>
      <c r="Q36" s="4" t="s">
        <v>261</v>
      </c>
      <c r="R36" s="4">
        <v>24</v>
      </c>
      <c r="S36" s="3" t="s">
        <v>262</v>
      </c>
      <c r="T36" s="3"/>
      <c r="U36" s="3" t="s">
        <v>263</v>
      </c>
      <c r="V36" s="3"/>
      <c r="W36" s="3"/>
      <c r="X36" s="3" t="s">
        <v>264</v>
      </c>
      <c r="Y36" s="3"/>
      <c r="Z36" s="3"/>
      <c r="AA36" s="3"/>
      <c r="AB36" s="3"/>
      <c r="AC36" s="3" t="s">
        <v>265</v>
      </c>
      <c r="AD36" t="s">
        <v>265</v>
      </c>
      <c r="AE36" t="s">
        <v>292</v>
      </c>
      <c r="AH36" t="s">
        <v>297</v>
      </c>
    </row>
    <row r="37" spans="1:34" x14ac:dyDescent="0.4">
      <c r="A37">
        <f t="shared" si="0"/>
        <v>67</v>
      </c>
      <c r="B37" s="3">
        <v>28001411</v>
      </c>
      <c r="C37" s="3" t="s">
        <v>293</v>
      </c>
      <c r="D37" s="3" t="s">
        <v>81</v>
      </c>
      <c r="E37" s="3" t="s">
        <v>175</v>
      </c>
      <c r="F37" s="3" t="s">
        <v>207</v>
      </c>
      <c r="G37" s="3" t="s">
        <v>254</v>
      </c>
      <c r="H37" s="3" t="s">
        <v>208</v>
      </c>
      <c r="I37" s="3" t="s">
        <v>348</v>
      </c>
      <c r="J37" s="3" t="s">
        <v>256</v>
      </c>
      <c r="K37" s="3" t="s">
        <v>271</v>
      </c>
      <c r="L37" s="3">
        <v>3</v>
      </c>
      <c r="M37" s="3" t="s">
        <v>257</v>
      </c>
      <c r="N37" s="3" t="s">
        <v>258</v>
      </c>
      <c r="O37" s="3" t="s">
        <v>259</v>
      </c>
      <c r="P37" s="3" t="s">
        <v>260</v>
      </c>
      <c r="Q37" s="4" t="s">
        <v>261</v>
      </c>
      <c r="R37" s="4">
        <v>24</v>
      </c>
      <c r="S37" s="3" t="s">
        <v>262</v>
      </c>
      <c r="T37" s="3"/>
      <c r="U37" s="3" t="s">
        <v>263</v>
      </c>
      <c r="V37" s="3"/>
      <c r="W37" s="3"/>
      <c r="X37" s="3" t="s">
        <v>264</v>
      </c>
      <c r="Y37" s="3"/>
      <c r="Z37" s="3"/>
      <c r="AA37" s="3"/>
      <c r="AB37" s="3"/>
      <c r="AC37" s="3" t="s">
        <v>265</v>
      </c>
      <c r="AD37" t="s">
        <v>265</v>
      </c>
      <c r="AE37" t="s">
        <v>266</v>
      </c>
      <c r="AG37" t="s">
        <v>296</v>
      </c>
      <c r="AH37" t="s">
        <v>297</v>
      </c>
    </row>
    <row r="38" spans="1:34" x14ac:dyDescent="0.4">
      <c r="A38">
        <f t="shared" si="0"/>
        <v>66</v>
      </c>
      <c r="B38" s="3">
        <v>28001432</v>
      </c>
      <c r="C38" s="3" t="s">
        <v>293</v>
      </c>
      <c r="D38" s="3" t="s">
        <v>81</v>
      </c>
      <c r="E38" s="3" t="s">
        <v>175</v>
      </c>
      <c r="F38" s="3" t="s">
        <v>203</v>
      </c>
      <c r="G38" s="3" t="s">
        <v>254</v>
      </c>
      <c r="H38" s="3" t="s">
        <v>204</v>
      </c>
      <c r="I38" s="3" t="s">
        <v>349</v>
      </c>
      <c r="J38" s="3" t="s">
        <v>256</v>
      </c>
      <c r="K38" s="3" t="s">
        <v>271</v>
      </c>
      <c r="L38" s="3">
        <v>2</v>
      </c>
      <c r="M38" s="3" t="s">
        <v>257</v>
      </c>
      <c r="N38" s="3" t="s">
        <v>291</v>
      </c>
      <c r="O38" s="3" t="s">
        <v>259</v>
      </c>
      <c r="P38" s="3" t="s">
        <v>260</v>
      </c>
      <c r="Q38" s="4" t="s">
        <v>261</v>
      </c>
      <c r="R38" s="4">
        <v>24</v>
      </c>
      <c r="S38" s="3" t="s">
        <v>262</v>
      </c>
      <c r="T38" s="3"/>
      <c r="U38" s="3" t="s">
        <v>263</v>
      </c>
      <c r="V38" s="3"/>
      <c r="W38" s="3"/>
      <c r="X38" s="3" t="s">
        <v>264</v>
      </c>
      <c r="Y38" s="3"/>
      <c r="Z38" s="3"/>
      <c r="AA38" s="3"/>
      <c r="AB38" s="3"/>
      <c r="AC38" s="3" t="s">
        <v>265</v>
      </c>
      <c r="AD38" t="s">
        <v>265</v>
      </c>
      <c r="AE38" t="s">
        <v>292</v>
      </c>
      <c r="AH38" t="s">
        <v>297</v>
      </c>
    </row>
    <row r="39" spans="1:34" x14ac:dyDescent="0.4">
      <c r="A39">
        <f t="shared" si="0"/>
        <v>66</v>
      </c>
      <c r="B39" s="3">
        <v>28001401</v>
      </c>
      <c r="C39" s="3" t="s">
        <v>293</v>
      </c>
      <c r="D39" s="3" t="s">
        <v>81</v>
      </c>
      <c r="E39" s="3" t="s">
        <v>175</v>
      </c>
      <c r="F39" s="3" t="s">
        <v>203</v>
      </c>
      <c r="G39" s="3" t="s">
        <v>254</v>
      </c>
      <c r="H39" s="3" t="s">
        <v>204</v>
      </c>
      <c r="I39" s="3" t="s">
        <v>349</v>
      </c>
      <c r="J39" s="3" t="s">
        <v>256</v>
      </c>
      <c r="K39" s="3" t="s">
        <v>271</v>
      </c>
      <c r="L39" s="3">
        <v>40</v>
      </c>
      <c r="M39" s="3" t="s">
        <v>257</v>
      </c>
      <c r="N39" s="3" t="s">
        <v>258</v>
      </c>
      <c r="O39" s="3" t="s">
        <v>259</v>
      </c>
      <c r="P39" s="3" t="s">
        <v>260</v>
      </c>
      <c r="Q39" s="4" t="s">
        <v>261</v>
      </c>
      <c r="R39" s="4">
        <v>24</v>
      </c>
      <c r="S39" s="3" t="s">
        <v>262</v>
      </c>
      <c r="T39" s="3"/>
      <c r="U39" s="3" t="s">
        <v>263</v>
      </c>
      <c r="V39" s="3"/>
      <c r="W39" s="3"/>
      <c r="X39" s="3" t="s">
        <v>264</v>
      </c>
      <c r="Y39" s="3"/>
      <c r="Z39" s="3"/>
      <c r="AA39" s="3"/>
      <c r="AB39" s="3"/>
      <c r="AC39" s="3" t="s">
        <v>265</v>
      </c>
      <c r="AD39" t="s">
        <v>265</v>
      </c>
      <c r="AE39" t="s">
        <v>266</v>
      </c>
      <c r="AG39" t="s">
        <v>296</v>
      </c>
      <c r="AH39" t="s">
        <v>297</v>
      </c>
    </row>
    <row r="40" spans="1:34" x14ac:dyDescent="0.4">
      <c r="A40">
        <f t="shared" si="0"/>
        <v>66</v>
      </c>
      <c r="B40" s="3">
        <v>28001304</v>
      </c>
      <c r="C40" s="3" t="s">
        <v>293</v>
      </c>
      <c r="D40" s="3" t="s">
        <v>81</v>
      </c>
      <c r="E40" s="3" t="s">
        <v>175</v>
      </c>
      <c r="F40" s="3" t="s">
        <v>203</v>
      </c>
      <c r="G40" s="3" t="s">
        <v>254</v>
      </c>
      <c r="H40" s="3" t="s">
        <v>204</v>
      </c>
      <c r="I40" s="3" t="s">
        <v>349</v>
      </c>
      <c r="J40" s="3" t="s">
        <v>256</v>
      </c>
      <c r="K40" s="3" t="s">
        <v>350</v>
      </c>
      <c r="L40" s="3">
        <v>100</v>
      </c>
      <c r="M40" s="3" t="s">
        <v>257</v>
      </c>
      <c r="N40" s="3" t="s">
        <v>310</v>
      </c>
      <c r="O40" s="3" t="s">
        <v>259</v>
      </c>
      <c r="P40" s="3" t="s">
        <v>260</v>
      </c>
      <c r="Q40" s="4" t="s">
        <v>261</v>
      </c>
      <c r="R40" s="4">
        <v>24</v>
      </c>
      <c r="S40" s="3" t="s">
        <v>262</v>
      </c>
      <c r="T40" s="3"/>
      <c r="U40" s="3" t="s">
        <v>263</v>
      </c>
      <c r="V40" s="3"/>
      <c r="W40" s="3"/>
      <c r="X40" s="3" t="s">
        <v>264</v>
      </c>
      <c r="Y40" s="3"/>
      <c r="Z40" s="3"/>
      <c r="AA40" s="3"/>
      <c r="AB40" s="3"/>
      <c r="AC40" s="3" t="s">
        <v>265</v>
      </c>
      <c r="AD40" t="s">
        <v>265</v>
      </c>
      <c r="AE40" t="s">
        <v>311</v>
      </c>
      <c r="AF40" t="s">
        <v>351</v>
      </c>
      <c r="AG40" t="s">
        <v>312</v>
      </c>
      <c r="AH40" t="s">
        <v>297</v>
      </c>
    </row>
    <row r="41" spans="1:34" x14ac:dyDescent="0.4">
      <c r="A41">
        <f t="shared" si="0"/>
        <v>23</v>
      </c>
      <c r="B41" s="3">
        <v>28001417</v>
      </c>
      <c r="C41" s="3" t="s">
        <v>293</v>
      </c>
      <c r="D41" s="3" t="s">
        <v>81</v>
      </c>
      <c r="E41" s="3" t="s">
        <v>90</v>
      </c>
      <c r="F41" s="3" t="s">
        <v>91</v>
      </c>
      <c r="G41" s="3" t="s">
        <v>254</v>
      </c>
      <c r="H41" s="3" t="s">
        <v>92</v>
      </c>
      <c r="I41" s="3" t="s">
        <v>352</v>
      </c>
      <c r="J41" s="3" t="s">
        <v>256</v>
      </c>
      <c r="K41" s="3" t="s">
        <v>271</v>
      </c>
      <c r="L41" s="3">
        <v>6</v>
      </c>
      <c r="M41" s="3" t="s">
        <v>257</v>
      </c>
      <c r="N41" s="3" t="s">
        <v>258</v>
      </c>
      <c r="O41" s="3" t="s">
        <v>259</v>
      </c>
      <c r="P41" s="3" t="s">
        <v>260</v>
      </c>
      <c r="Q41" s="4" t="s">
        <v>261</v>
      </c>
      <c r="R41" s="4">
        <v>24</v>
      </c>
      <c r="S41" s="3" t="s">
        <v>262</v>
      </c>
      <c r="T41" s="3"/>
      <c r="U41" s="3" t="s">
        <v>263</v>
      </c>
      <c r="V41" s="3"/>
      <c r="W41" s="3"/>
      <c r="X41" s="3" t="s">
        <v>264</v>
      </c>
      <c r="Y41" s="3"/>
      <c r="Z41" s="3"/>
      <c r="AA41" s="3"/>
      <c r="AB41" s="3"/>
      <c r="AC41" s="3" t="s">
        <v>265</v>
      </c>
      <c r="AD41" t="s">
        <v>265</v>
      </c>
      <c r="AE41" t="s">
        <v>266</v>
      </c>
      <c r="AG41" t="s">
        <v>296</v>
      </c>
      <c r="AH41" t="s">
        <v>297</v>
      </c>
    </row>
    <row r="42" spans="1:34" x14ac:dyDescent="0.4">
      <c r="A42">
        <f t="shared" si="0"/>
        <v>28</v>
      </c>
      <c r="B42" s="3">
        <v>28001418</v>
      </c>
      <c r="C42" s="3" t="s">
        <v>293</v>
      </c>
      <c r="D42" s="3" t="s">
        <v>81</v>
      </c>
      <c r="E42" s="3" t="s">
        <v>110</v>
      </c>
      <c r="F42" s="3" t="s">
        <v>353</v>
      </c>
      <c r="G42" s="3" t="s">
        <v>254</v>
      </c>
      <c r="H42" s="3" t="s">
        <v>354</v>
      </c>
      <c r="I42" s="3" t="s">
        <v>355</v>
      </c>
      <c r="J42" s="3" t="s">
        <v>256</v>
      </c>
      <c r="K42" s="3" t="s">
        <v>271</v>
      </c>
      <c r="L42" s="3">
        <v>1</v>
      </c>
      <c r="M42" s="3" t="s">
        <v>257</v>
      </c>
      <c r="N42" s="3" t="s">
        <v>258</v>
      </c>
      <c r="O42" s="3" t="s">
        <v>259</v>
      </c>
      <c r="P42" s="3" t="s">
        <v>260</v>
      </c>
      <c r="Q42" s="4" t="s">
        <v>261</v>
      </c>
      <c r="R42" s="4">
        <v>24</v>
      </c>
      <c r="S42" s="3" t="s">
        <v>262</v>
      </c>
      <c r="T42" s="3"/>
      <c r="U42" s="3" t="s">
        <v>263</v>
      </c>
      <c r="V42" s="3"/>
      <c r="W42" s="3"/>
      <c r="X42" s="3" t="s">
        <v>264</v>
      </c>
      <c r="Y42" s="3"/>
      <c r="Z42" s="3"/>
      <c r="AA42" s="3"/>
      <c r="AB42" s="3"/>
      <c r="AC42" s="3" t="s">
        <v>265</v>
      </c>
      <c r="AD42" t="s">
        <v>265</v>
      </c>
      <c r="AE42" t="s">
        <v>266</v>
      </c>
      <c r="AG42" t="s">
        <v>296</v>
      </c>
      <c r="AH42" t="s">
        <v>297</v>
      </c>
    </row>
    <row r="43" spans="1:34" x14ac:dyDescent="0.4">
      <c r="A43">
        <f t="shared" si="0"/>
        <v>33</v>
      </c>
      <c r="B43" s="3">
        <v>28001429</v>
      </c>
      <c r="C43" s="3" t="s">
        <v>293</v>
      </c>
      <c r="D43" s="3" t="s">
        <v>81</v>
      </c>
      <c r="E43" s="3" t="s">
        <v>110</v>
      </c>
      <c r="F43" s="3" t="s">
        <v>123</v>
      </c>
      <c r="G43" s="3" t="s">
        <v>254</v>
      </c>
      <c r="H43" s="3" t="s">
        <v>356</v>
      </c>
      <c r="I43" s="3" t="s">
        <v>357</v>
      </c>
      <c r="J43" s="3" t="s">
        <v>256</v>
      </c>
      <c r="K43" s="3" t="s">
        <v>271</v>
      </c>
      <c r="L43" s="3">
        <v>1</v>
      </c>
      <c r="M43" s="3" t="s">
        <v>257</v>
      </c>
      <c r="N43" s="3" t="s">
        <v>258</v>
      </c>
      <c r="O43" s="3" t="s">
        <v>259</v>
      </c>
      <c r="P43" s="3" t="s">
        <v>260</v>
      </c>
      <c r="Q43" s="4" t="s">
        <v>261</v>
      </c>
      <c r="R43" s="4">
        <v>24</v>
      </c>
      <c r="S43" s="3" t="s">
        <v>262</v>
      </c>
      <c r="T43" s="3"/>
      <c r="U43" s="3" t="s">
        <v>263</v>
      </c>
      <c r="V43" s="3"/>
      <c r="W43" s="3"/>
      <c r="X43" s="3" t="s">
        <v>264</v>
      </c>
      <c r="Y43" s="3"/>
      <c r="Z43" s="3"/>
      <c r="AA43" s="3"/>
      <c r="AB43" s="3"/>
      <c r="AC43" s="3" t="s">
        <v>265</v>
      </c>
      <c r="AD43" t="s">
        <v>265</v>
      </c>
      <c r="AE43" t="s">
        <v>266</v>
      </c>
      <c r="AF43" t="s">
        <v>358</v>
      </c>
      <c r="AG43" t="s">
        <v>296</v>
      </c>
      <c r="AH43" t="s">
        <v>297</v>
      </c>
    </row>
    <row r="44" spans="1:34" x14ac:dyDescent="0.4">
      <c r="A44">
        <f t="shared" si="0"/>
        <v>34</v>
      </c>
      <c r="B44" s="3">
        <v>28001430</v>
      </c>
      <c r="C44" s="3" t="s">
        <v>293</v>
      </c>
      <c r="D44" s="3" t="s">
        <v>81</v>
      </c>
      <c r="E44" s="3" t="s">
        <v>110</v>
      </c>
      <c r="F44" s="3" t="s">
        <v>359</v>
      </c>
      <c r="G44" s="3" t="s">
        <v>254</v>
      </c>
      <c r="H44" s="3" t="s">
        <v>360</v>
      </c>
      <c r="I44" s="3" t="s">
        <v>361</v>
      </c>
      <c r="J44" s="3" t="s">
        <v>256</v>
      </c>
      <c r="K44" s="3" t="s">
        <v>53</v>
      </c>
      <c r="L44" s="3">
        <v>1</v>
      </c>
      <c r="M44" s="3" t="s">
        <v>257</v>
      </c>
      <c r="N44" s="3" t="s">
        <v>258</v>
      </c>
      <c r="O44" s="3" t="s">
        <v>259</v>
      </c>
      <c r="P44" s="3" t="s">
        <v>260</v>
      </c>
      <c r="Q44" s="4" t="s">
        <v>261</v>
      </c>
      <c r="R44" s="4">
        <v>24</v>
      </c>
      <c r="S44" s="3" t="s">
        <v>262</v>
      </c>
      <c r="T44" s="3"/>
      <c r="U44" s="3" t="s">
        <v>263</v>
      </c>
      <c r="V44" s="3"/>
      <c r="W44" s="3"/>
      <c r="X44" s="3" t="s">
        <v>264</v>
      </c>
      <c r="Y44" s="3"/>
      <c r="Z44" s="3"/>
      <c r="AA44" s="3"/>
      <c r="AB44" s="3"/>
      <c r="AC44" s="3" t="s">
        <v>265</v>
      </c>
      <c r="AD44" t="s">
        <v>265</v>
      </c>
      <c r="AE44" t="s">
        <v>266</v>
      </c>
      <c r="AF44" t="s">
        <v>362</v>
      </c>
      <c r="AG44" t="s">
        <v>296</v>
      </c>
      <c r="AH44" t="s">
        <v>297</v>
      </c>
    </row>
    <row r="45" spans="1:34" x14ac:dyDescent="0.4">
      <c r="A45">
        <f t="shared" si="0"/>
        <v>22</v>
      </c>
      <c r="B45" s="3">
        <v>28001422</v>
      </c>
      <c r="C45" s="3" t="s">
        <v>293</v>
      </c>
      <c r="D45" s="3" t="s">
        <v>81</v>
      </c>
      <c r="E45" s="3" t="s">
        <v>87</v>
      </c>
      <c r="F45" s="3" t="s">
        <v>88</v>
      </c>
      <c r="G45" s="3" t="s">
        <v>254</v>
      </c>
      <c r="H45" s="3" t="s">
        <v>363</v>
      </c>
      <c r="I45" s="3" t="s">
        <v>364</v>
      </c>
      <c r="J45" s="3" t="s">
        <v>256</v>
      </c>
      <c r="K45" s="3" t="s">
        <v>271</v>
      </c>
      <c r="L45" s="3">
        <v>1</v>
      </c>
      <c r="M45" s="3" t="s">
        <v>257</v>
      </c>
      <c r="N45" s="3" t="s">
        <v>258</v>
      </c>
      <c r="O45" s="3" t="s">
        <v>259</v>
      </c>
      <c r="P45" s="3" t="s">
        <v>260</v>
      </c>
      <c r="Q45" s="4" t="s">
        <v>261</v>
      </c>
      <c r="R45" s="4">
        <v>24</v>
      </c>
      <c r="S45" s="3" t="s">
        <v>262</v>
      </c>
      <c r="T45" s="3"/>
      <c r="U45" s="3" t="s">
        <v>263</v>
      </c>
      <c r="V45" s="3"/>
      <c r="W45" s="3"/>
      <c r="X45" s="3" t="s">
        <v>264</v>
      </c>
      <c r="Y45" s="3"/>
      <c r="Z45" s="3"/>
      <c r="AA45" s="3"/>
      <c r="AB45" s="3"/>
      <c r="AC45" s="3" t="s">
        <v>265</v>
      </c>
      <c r="AD45" t="s">
        <v>265</v>
      </c>
      <c r="AE45" t="s">
        <v>266</v>
      </c>
      <c r="AG45" t="s">
        <v>296</v>
      </c>
      <c r="AH45" t="s">
        <v>297</v>
      </c>
    </row>
    <row r="46" spans="1:34" x14ac:dyDescent="0.4">
      <c r="A46">
        <f t="shared" si="0"/>
        <v>12</v>
      </c>
      <c r="B46" s="3">
        <v>28001456</v>
      </c>
      <c r="C46" s="3" t="s">
        <v>365</v>
      </c>
      <c r="D46" s="3" t="s">
        <v>27</v>
      </c>
      <c r="E46" s="3" t="s">
        <v>366</v>
      </c>
      <c r="F46" s="3" t="s">
        <v>367</v>
      </c>
      <c r="G46" s="3" t="s">
        <v>254</v>
      </c>
      <c r="H46" s="3" t="s">
        <v>368</v>
      </c>
      <c r="I46" s="3" t="s">
        <v>369</v>
      </c>
      <c r="J46" s="3" t="s">
        <v>256</v>
      </c>
      <c r="K46" s="3"/>
      <c r="L46" s="3">
        <v>1</v>
      </c>
      <c r="M46" s="3" t="s">
        <v>257</v>
      </c>
      <c r="N46" s="3" t="s">
        <v>258</v>
      </c>
      <c r="O46" s="3" t="s">
        <v>259</v>
      </c>
      <c r="P46" s="3" t="s">
        <v>260</v>
      </c>
      <c r="Q46" s="4" t="s">
        <v>261</v>
      </c>
      <c r="R46" s="4">
        <v>24</v>
      </c>
      <c r="S46" s="3" t="s">
        <v>262</v>
      </c>
      <c r="T46" s="3"/>
      <c r="U46" s="3" t="s">
        <v>263</v>
      </c>
      <c r="V46" s="3"/>
      <c r="W46" s="3"/>
      <c r="X46" s="3" t="s">
        <v>264</v>
      </c>
      <c r="Y46" s="3"/>
      <c r="Z46" s="3"/>
      <c r="AA46" s="3"/>
      <c r="AB46" s="3"/>
      <c r="AC46" s="3" t="s">
        <v>265</v>
      </c>
      <c r="AD46" t="s">
        <v>265</v>
      </c>
      <c r="AE46" t="s">
        <v>266</v>
      </c>
      <c r="AH46" t="s">
        <v>267</v>
      </c>
    </row>
    <row r="47" spans="1:34" x14ac:dyDescent="0.4">
      <c r="A47">
        <f t="shared" si="0"/>
        <v>11</v>
      </c>
      <c r="B47" s="3">
        <v>28001453</v>
      </c>
      <c r="C47" s="3" t="s">
        <v>370</v>
      </c>
      <c r="D47" s="3" t="s">
        <v>56</v>
      </c>
      <c r="E47" s="3" t="s">
        <v>371</v>
      </c>
      <c r="F47" s="3" t="s">
        <v>372</v>
      </c>
      <c r="G47" s="3" t="s">
        <v>254</v>
      </c>
      <c r="H47" s="3"/>
      <c r="I47" s="3" t="s">
        <v>373</v>
      </c>
      <c r="J47" s="3" t="s">
        <v>256</v>
      </c>
      <c r="K47" s="3" t="s">
        <v>53</v>
      </c>
      <c r="L47" s="3">
        <v>1</v>
      </c>
      <c r="M47" s="3" t="s">
        <v>257</v>
      </c>
      <c r="N47" s="3" t="s">
        <v>258</v>
      </c>
      <c r="O47" s="3" t="s">
        <v>259</v>
      </c>
      <c r="P47" s="3" t="s">
        <v>260</v>
      </c>
      <c r="Q47" s="4" t="s">
        <v>261</v>
      </c>
      <c r="R47" s="4">
        <v>24</v>
      </c>
      <c r="S47" s="3" t="s">
        <v>262</v>
      </c>
      <c r="T47" s="3"/>
      <c r="U47" s="3" t="s">
        <v>263</v>
      </c>
      <c r="V47" s="3"/>
      <c r="W47" s="3"/>
      <c r="X47" s="3" t="s">
        <v>264</v>
      </c>
      <c r="Y47" s="3"/>
      <c r="Z47" s="3"/>
      <c r="AA47" s="3"/>
      <c r="AB47" s="3"/>
      <c r="AC47" s="3" t="s">
        <v>265</v>
      </c>
      <c r="AD47" t="s">
        <v>265</v>
      </c>
      <c r="AE47" t="s">
        <v>266</v>
      </c>
      <c r="AF47" t="s">
        <v>308</v>
      </c>
      <c r="AH47" t="s">
        <v>267</v>
      </c>
    </row>
  </sheetData>
  <autoFilter ref="A1:AH47" xr:uid="{8671CDCF-83BB-48DB-B602-FEA45271DB8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5171A-D59D-4619-AD1F-85138BF0A122}">
  <dimension ref="A1:X18"/>
  <sheetViews>
    <sheetView workbookViewId="0">
      <selection activeCell="G18" sqref="G2:G18"/>
    </sheetView>
  </sheetViews>
  <sheetFormatPr defaultRowHeight="14.6" x14ac:dyDescent="0.4"/>
  <sheetData>
    <row r="1" spans="1:24" x14ac:dyDescent="0.4">
      <c r="A1" t="s">
        <v>376</v>
      </c>
      <c r="B1" t="s">
        <v>1</v>
      </c>
      <c r="C1" t="s">
        <v>2</v>
      </c>
      <c r="D1" t="s">
        <v>374</v>
      </c>
      <c r="E1" t="s">
        <v>375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</row>
    <row r="2" spans="1:24" x14ac:dyDescent="0.4">
      <c r="A2">
        <f>MATCH(G2,List,0)</f>
        <v>2</v>
      </c>
      <c r="B2" t="s">
        <v>41</v>
      </c>
      <c r="C2" t="s">
        <v>37</v>
      </c>
      <c r="D2" t="s">
        <v>38</v>
      </c>
      <c r="E2" t="s">
        <v>39</v>
      </c>
      <c r="F2">
        <v>7.26</v>
      </c>
      <c r="G2" t="s">
        <v>42</v>
      </c>
      <c r="J2" t="s">
        <v>22</v>
      </c>
      <c r="K2" t="s">
        <v>43</v>
      </c>
      <c r="L2">
        <v>24</v>
      </c>
      <c r="M2" s="1">
        <v>44807</v>
      </c>
      <c r="N2" s="2">
        <v>44807</v>
      </c>
      <c r="P2" t="s">
        <v>26</v>
      </c>
      <c r="R2" t="s">
        <v>23</v>
      </c>
      <c r="T2" t="s">
        <v>44</v>
      </c>
      <c r="U2" t="s">
        <v>35</v>
      </c>
      <c r="V2" t="s">
        <v>34</v>
      </c>
      <c r="X2" t="s">
        <v>25</v>
      </c>
    </row>
    <row r="3" spans="1:24" x14ac:dyDescent="0.4">
      <c r="A3">
        <f>MATCH(G3,List,0)</f>
        <v>5</v>
      </c>
      <c r="B3" t="s">
        <v>45</v>
      </c>
      <c r="C3" t="s">
        <v>37</v>
      </c>
      <c r="D3" t="s">
        <v>38</v>
      </c>
      <c r="E3" t="s">
        <v>46</v>
      </c>
      <c r="F3">
        <v>23.006</v>
      </c>
      <c r="G3" t="s">
        <v>47</v>
      </c>
      <c r="J3" t="s">
        <v>22</v>
      </c>
      <c r="K3" t="s">
        <v>43</v>
      </c>
      <c r="L3">
        <v>24</v>
      </c>
      <c r="M3" s="1">
        <v>44807</v>
      </c>
      <c r="N3" s="2">
        <v>44807</v>
      </c>
      <c r="P3" t="s">
        <v>26</v>
      </c>
      <c r="R3" t="s">
        <v>23</v>
      </c>
      <c r="T3" t="s">
        <v>44</v>
      </c>
      <c r="U3" t="s">
        <v>35</v>
      </c>
      <c r="V3" t="s">
        <v>34</v>
      </c>
      <c r="X3" t="s">
        <v>25</v>
      </c>
    </row>
    <row r="4" spans="1:24" x14ac:dyDescent="0.4">
      <c r="A4">
        <f>MATCH(G4,List,0)</f>
        <v>23</v>
      </c>
      <c r="B4" t="s">
        <v>93</v>
      </c>
      <c r="C4" t="s">
        <v>37</v>
      </c>
      <c r="D4" t="s">
        <v>81</v>
      </c>
      <c r="E4" t="s">
        <v>90</v>
      </c>
      <c r="F4">
        <v>25.001000000000001</v>
      </c>
      <c r="G4" t="s">
        <v>91</v>
      </c>
      <c r="H4" t="s">
        <v>92</v>
      </c>
      <c r="J4" t="s">
        <v>22</v>
      </c>
      <c r="K4" t="s">
        <v>43</v>
      </c>
      <c r="L4">
        <v>24</v>
      </c>
      <c r="M4" s="1">
        <v>44807</v>
      </c>
      <c r="N4" s="2">
        <v>44807</v>
      </c>
      <c r="P4" t="s">
        <v>26</v>
      </c>
      <c r="R4" t="s">
        <v>23</v>
      </c>
      <c r="T4" t="s">
        <v>44</v>
      </c>
      <c r="U4" t="s">
        <v>35</v>
      </c>
      <c r="V4" t="s">
        <v>34</v>
      </c>
      <c r="X4" t="s">
        <v>25</v>
      </c>
    </row>
    <row r="5" spans="1:24" x14ac:dyDescent="0.4">
      <c r="A5">
        <f>MATCH(G5,List,0)</f>
        <v>26</v>
      </c>
      <c r="B5" t="s">
        <v>104</v>
      </c>
      <c r="C5" t="s">
        <v>37</v>
      </c>
      <c r="D5" t="s">
        <v>81</v>
      </c>
      <c r="E5" t="s">
        <v>102</v>
      </c>
      <c r="F5">
        <v>41.002000000000002</v>
      </c>
      <c r="G5" t="s">
        <v>103</v>
      </c>
      <c r="H5" t="s">
        <v>85</v>
      </c>
      <c r="J5" t="s">
        <v>22</v>
      </c>
      <c r="K5" t="s">
        <v>43</v>
      </c>
      <c r="L5">
        <v>24</v>
      </c>
      <c r="M5" s="1">
        <v>44807</v>
      </c>
      <c r="N5" s="2">
        <v>44807</v>
      </c>
      <c r="P5" t="s">
        <v>26</v>
      </c>
      <c r="R5" t="s">
        <v>23</v>
      </c>
      <c r="T5" t="s">
        <v>44</v>
      </c>
      <c r="U5" t="s">
        <v>35</v>
      </c>
      <c r="V5" t="s">
        <v>34</v>
      </c>
      <c r="X5" t="s">
        <v>25</v>
      </c>
    </row>
    <row r="6" spans="1:24" x14ac:dyDescent="0.4">
      <c r="A6">
        <f>MATCH(G6,List,0)</f>
        <v>33</v>
      </c>
      <c r="B6" t="s">
        <v>122</v>
      </c>
      <c r="C6" t="s">
        <v>37</v>
      </c>
      <c r="D6" t="s">
        <v>81</v>
      </c>
      <c r="E6" t="s">
        <v>110</v>
      </c>
      <c r="F6">
        <v>49.313000000000002</v>
      </c>
      <c r="G6" t="s">
        <v>123</v>
      </c>
      <c r="H6" t="s">
        <v>85</v>
      </c>
      <c r="J6" t="s">
        <v>22</v>
      </c>
      <c r="K6" t="s">
        <v>43</v>
      </c>
      <c r="L6">
        <v>24</v>
      </c>
      <c r="M6" s="1">
        <v>44807</v>
      </c>
      <c r="N6" s="2">
        <v>44807</v>
      </c>
      <c r="P6" t="s">
        <v>26</v>
      </c>
      <c r="R6" t="s">
        <v>23</v>
      </c>
      <c r="T6" t="s">
        <v>44</v>
      </c>
      <c r="U6" t="s">
        <v>24</v>
      </c>
      <c r="V6" t="s">
        <v>34</v>
      </c>
      <c r="X6" t="s">
        <v>25</v>
      </c>
    </row>
    <row r="7" spans="1:24" x14ac:dyDescent="0.4">
      <c r="A7">
        <f>MATCH(G7,List,0)</f>
        <v>46</v>
      </c>
      <c r="B7" t="s">
        <v>155</v>
      </c>
      <c r="C7" t="s">
        <v>37</v>
      </c>
      <c r="D7" t="s">
        <v>81</v>
      </c>
      <c r="E7" t="s">
        <v>146</v>
      </c>
      <c r="F7">
        <v>70.099999999999994</v>
      </c>
      <c r="G7" t="s">
        <v>153</v>
      </c>
      <c r="H7" t="s">
        <v>154</v>
      </c>
      <c r="J7" t="s">
        <v>22</v>
      </c>
      <c r="K7" t="s">
        <v>43</v>
      </c>
      <c r="L7">
        <v>24</v>
      </c>
      <c r="M7" s="1">
        <v>44807</v>
      </c>
      <c r="N7" s="2">
        <v>44807</v>
      </c>
      <c r="P7" t="s">
        <v>26</v>
      </c>
      <c r="R7" t="s">
        <v>23</v>
      </c>
      <c r="T7" t="s">
        <v>44</v>
      </c>
      <c r="U7" t="s">
        <v>35</v>
      </c>
      <c r="V7" t="s">
        <v>34</v>
      </c>
      <c r="X7" t="s">
        <v>25</v>
      </c>
    </row>
    <row r="8" spans="1:24" x14ac:dyDescent="0.4">
      <c r="A8">
        <f>MATCH(G8,List,0)</f>
        <v>47</v>
      </c>
      <c r="B8" t="s">
        <v>156</v>
      </c>
      <c r="C8" t="s">
        <v>37</v>
      </c>
      <c r="D8" t="s">
        <v>81</v>
      </c>
      <c r="E8" t="s">
        <v>146</v>
      </c>
      <c r="F8">
        <v>70.225999999999999</v>
      </c>
      <c r="G8" t="s">
        <v>157</v>
      </c>
      <c r="H8" t="s">
        <v>158</v>
      </c>
      <c r="J8" t="s">
        <v>22</v>
      </c>
      <c r="K8" t="s">
        <v>43</v>
      </c>
      <c r="L8">
        <v>24</v>
      </c>
      <c r="M8" s="1">
        <v>44807</v>
      </c>
      <c r="N8" s="2">
        <v>44807</v>
      </c>
      <c r="P8" t="s">
        <v>26</v>
      </c>
      <c r="R8" t="s">
        <v>23</v>
      </c>
      <c r="T8" t="s">
        <v>44</v>
      </c>
      <c r="U8" t="s">
        <v>35</v>
      </c>
      <c r="V8" t="s">
        <v>34</v>
      </c>
      <c r="X8" t="s">
        <v>25</v>
      </c>
    </row>
    <row r="9" spans="1:24" x14ac:dyDescent="0.4">
      <c r="A9">
        <f>MATCH(G9,List,0)</f>
        <v>48</v>
      </c>
      <c r="B9" t="s">
        <v>162</v>
      </c>
      <c r="C9" t="s">
        <v>37</v>
      </c>
      <c r="D9" t="s">
        <v>81</v>
      </c>
      <c r="E9" t="s">
        <v>146</v>
      </c>
      <c r="F9">
        <v>70.234999999999999</v>
      </c>
      <c r="G9" t="s">
        <v>160</v>
      </c>
      <c r="H9" t="s">
        <v>161</v>
      </c>
      <c r="J9" t="s">
        <v>22</v>
      </c>
      <c r="K9" t="s">
        <v>43</v>
      </c>
      <c r="L9">
        <v>24</v>
      </c>
      <c r="M9" s="1">
        <v>44807</v>
      </c>
      <c r="N9" s="2">
        <v>44807</v>
      </c>
      <c r="P9" t="s">
        <v>26</v>
      </c>
      <c r="R9" t="s">
        <v>23</v>
      </c>
      <c r="T9" t="s">
        <v>44</v>
      </c>
      <c r="U9" t="s">
        <v>35</v>
      </c>
      <c r="V9" t="s">
        <v>34</v>
      </c>
      <c r="X9" t="s">
        <v>25</v>
      </c>
    </row>
    <row r="10" spans="1:24" x14ac:dyDescent="0.4">
      <c r="A10">
        <f>MATCH(G10,List,0)</f>
        <v>51</v>
      </c>
      <c r="B10" t="s">
        <v>173</v>
      </c>
      <c r="C10" t="s">
        <v>37</v>
      </c>
      <c r="D10" t="s">
        <v>81</v>
      </c>
      <c r="E10" t="s">
        <v>167</v>
      </c>
      <c r="F10">
        <v>72.003</v>
      </c>
      <c r="G10" t="s">
        <v>171</v>
      </c>
      <c r="H10" t="s">
        <v>172</v>
      </c>
      <c r="J10" t="s">
        <v>22</v>
      </c>
      <c r="K10" t="s">
        <v>43</v>
      </c>
      <c r="L10">
        <v>24</v>
      </c>
      <c r="M10" s="1">
        <v>44807</v>
      </c>
      <c r="N10" s="2">
        <v>44807</v>
      </c>
      <c r="P10" t="s">
        <v>26</v>
      </c>
      <c r="R10" t="s">
        <v>23</v>
      </c>
      <c r="T10" t="s">
        <v>44</v>
      </c>
      <c r="U10" t="s">
        <v>35</v>
      </c>
      <c r="V10" t="s">
        <v>34</v>
      </c>
      <c r="X10" t="s">
        <v>25</v>
      </c>
    </row>
    <row r="11" spans="1:24" x14ac:dyDescent="0.4">
      <c r="A11">
        <f>MATCH(G11,List,0)</f>
        <v>52</v>
      </c>
      <c r="B11" t="s">
        <v>174</v>
      </c>
      <c r="C11" t="s">
        <v>37</v>
      </c>
      <c r="D11" t="s">
        <v>81</v>
      </c>
      <c r="E11" t="s">
        <v>175</v>
      </c>
      <c r="F11">
        <v>73.061999999999998</v>
      </c>
      <c r="G11" t="s">
        <v>176</v>
      </c>
      <c r="H11" t="s">
        <v>177</v>
      </c>
      <c r="J11" t="s">
        <v>22</v>
      </c>
      <c r="K11" t="s">
        <v>43</v>
      </c>
      <c r="L11">
        <v>24</v>
      </c>
      <c r="M11" s="1">
        <v>44807</v>
      </c>
      <c r="N11" s="2">
        <v>44807</v>
      </c>
      <c r="P11" t="s">
        <v>26</v>
      </c>
      <c r="R11" t="s">
        <v>23</v>
      </c>
      <c r="T11" t="s">
        <v>44</v>
      </c>
      <c r="U11" t="s">
        <v>35</v>
      </c>
      <c r="V11" t="s">
        <v>34</v>
      </c>
      <c r="X11" t="s">
        <v>25</v>
      </c>
    </row>
    <row r="12" spans="1:24" x14ac:dyDescent="0.4">
      <c r="A12">
        <f>MATCH(G12,List,0)</f>
        <v>53</v>
      </c>
      <c r="B12" t="s">
        <v>178</v>
      </c>
      <c r="C12" t="s">
        <v>37</v>
      </c>
      <c r="D12" t="s">
        <v>81</v>
      </c>
      <c r="E12" t="s">
        <v>175</v>
      </c>
      <c r="F12">
        <v>73.218999999999994</v>
      </c>
      <c r="G12" t="s">
        <v>179</v>
      </c>
      <c r="H12" t="s">
        <v>180</v>
      </c>
      <c r="J12" t="s">
        <v>22</v>
      </c>
      <c r="K12" t="s">
        <v>43</v>
      </c>
      <c r="L12">
        <v>24</v>
      </c>
      <c r="M12" s="1">
        <v>44807</v>
      </c>
      <c r="N12" s="2">
        <v>44807</v>
      </c>
      <c r="P12" t="s">
        <v>26</v>
      </c>
      <c r="R12" t="s">
        <v>23</v>
      </c>
      <c r="T12" t="s">
        <v>44</v>
      </c>
      <c r="U12" t="s">
        <v>35</v>
      </c>
      <c r="V12" t="s">
        <v>34</v>
      </c>
      <c r="X12" t="s">
        <v>25</v>
      </c>
    </row>
    <row r="13" spans="1:24" x14ac:dyDescent="0.4">
      <c r="A13">
        <f>MATCH(G13,List,0)</f>
        <v>58</v>
      </c>
      <c r="B13" t="s">
        <v>184</v>
      </c>
      <c r="C13" t="s">
        <v>37</v>
      </c>
      <c r="D13" t="s">
        <v>81</v>
      </c>
      <c r="E13" t="s">
        <v>175</v>
      </c>
      <c r="F13">
        <v>73.253</v>
      </c>
      <c r="G13" t="s">
        <v>182</v>
      </c>
      <c r="H13" t="s">
        <v>183</v>
      </c>
      <c r="J13" t="s">
        <v>22</v>
      </c>
      <c r="K13" t="s">
        <v>43</v>
      </c>
      <c r="L13">
        <v>24</v>
      </c>
      <c r="M13" s="1">
        <v>44807</v>
      </c>
      <c r="N13" s="2">
        <v>44807</v>
      </c>
      <c r="P13" t="s">
        <v>26</v>
      </c>
      <c r="R13" t="s">
        <v>23</v>
      </c>
      <c r="T13" t="s">
        <v>44</v>
      </c>
      <c r="U13" t="s">
        <v>35</v>
      </c>
      <c r="V13" t="s">
        <v>34</v>
      </c>
      <c r="X13" t="s">
        <v>25</v>
      </c>
    </row>
    <row r="14" spans="1:24" x14ac:dyDescent="0.4">
      <c r="A14">
        <f>MATCH(G14,List,0)</f>
        <v>59</v>
      </c>
      <c r="B14" t="s">
        <v>188</v>
      </c>
      <c r="C14" t="s">
        <v>37</v>
      </c>
      <c r="D14" t="s">
        <v>81</v>
      </c>
      <c r="E14" t="s">
        <v>175</v>
      </c>
      <c r="F14">
        <v>73.254000000000005</v>
      </c>
      <c r="G14" t="s">
        <v>186</v>
      </c>
      <c r="H14" t="s">
        <v>187</v>
      </c>
      <c r="J14" t="s">
        <v>22</v>
      </c>
      <c r="K14" t="s">
        <v>43</v>
      </c>
      <c r="L14">
        <v>24</v>
      </c>
      <c r="M14" s="1">
        <v>44807</v>
      </c>
      <c r="N14" s="2">
        <v>44807</v>
      </c>
      <c r="P14" t="s">
        <v>26</v>
      </c>
      <c r="R14" t="s">
        <v>23</v>
      </c>
      <c r="T14" t="s">
        <v>44</v>
      </c>
      <c r="U14" t="s">
        <v>35</v>
      </c>
      <c r="V14" t="s">
        <v>34</v>
      </c>
      <c r="X14" t="s">
        <v>25</v>
      </c>
    </row>
    <row r="15" spans="1:24" x14ac:dyDescent="0.4">
      <c r="A15">
        <f>MATCH(G15,List,0)</f>
        <v>64</v>
      </c>
      <c r="B15" t="s">
        <v>195</v>
      </c>
      <c r="C15" t="s">
        <v>37</v>
      </c>
      <c r="D15" t="s">
        <v>81</v>
      </c>
      <c r="E15" t="s">
        <v>175</v>
      </c>
      <c r="F15">
        <v>73.341999999999999</v>
      </c>
      <c r="G15" t="s">
        <v>196</v>
      </c>
      <c r="H15" t="s">
        <v>197</v>
      </c>
      <c r="J15" t="s">
        <v>22</v>
      </c>
      <c r="K15" t="s">
        <v>43</v>
      </c>
      <c r="L15">
        <v>24</v>
      </c>
      <c r="M15" s="1">
        <v>44807</v>
      </c>
      <c r="N15" s="2">
        <v>44807</v>
      </c>
      <c r="P15" t="s">
        <v>26</v>
      </c>
      <c r="R15" t="s">
        <v>23</v>
      </c>
      <c r="T15" t="s">
        <v>44</v>
      </c>
      <c r="U15" t="s">
        <v>35</v>
      </c>
      <c r="V15" t="s">
        <v>34</v>
      </c>
      <c r="X15" t="s">
        <v>25</v>
      </c>
    </row>
    <row r="16" spans="1:24" x14ac:dyDescent="0.4">
      <c r="A16">
        <f>MATCH(G16,List,0)</f>
        <v>65</v>
      </c>
      <c r="B16" t="s">
        <v>199</v>
      </c>
      <c r="C16" t="s">
        <v>37</v>
      </c>
      <c r="D16" t="s">
        <v>81</v>
      </c>
      <c r="E16" t="s">
        <v>175</v>
      </c>
      <c r="F16">
        <v>73.347999999999999</v>
      </c>
      <c r="G16" t="s">
        <v>200</v>
      </c>
      <c r="H16" t="s">
        <v>201</v>
      </c>
      <c r="J16" t="s">
        <v>22</v>
      </c>
      <c r="K16" t="s">
        <v>43</v>
      </c>
      <c r="L16">
        <v>24</v>
      </c>
      <c r="M16" s="1">
        <v>44807</v>
      </c>
      <c r="N16" s="2">
        <v>44807</v>
      </c>
      <c r="P16" t="s">
        <v>26</v>
      </c>
      <c r="R16" t="s">
        <v>23</v>
      </c>
      <c r="T16" t="s">
        <v>44</v>
      </c>
      <c r="U16" t="s">
        <v>35</v>
      </c>
      <c r="V16" t="s">
        <v>34</v>
      </c>
      <c r="X16" t="s">
        <v>25</v>
      </c>
    </row>
    <row r="17" spans="1:24" x14ac:dyDescent="0.4">
      <c r="A17">
        <f>MATCH(G17,List,0)</f>
        <v>66</v>
      </c>
      <c r="B17" t="s">
        <v>205</v>
      </c>
      <c r="C17" t="s">
        <v>37</v>
      </c>
      <c r="D17" t="s">
        <v>81</v>
      </c>
      <c r="E17" t="s">
        <v>175</v>
      </c>
      <c r="F17">
        <v>73.356999999999999</v>
      </c>
      <c r="G17" t="s">
        <v>203</v>
      </c>
      <c r="H17" t="s">
        <v>204</v>
      </c>
      <c r="J17" t="s">
        <v>22</v>
      </c>
      <c r="K17" t="s">
        <v>43</v>
      </c>
      <c r="L17">
        <v>24</v>
      </c>
      <c r="M17" s="1">
        <v>44807</v>
      </c>
      <c r="N17" s="2">
        <v>44807</v>
      </c>
      <c r="P17" t="s">
        <v>26</v>
      </c>
      <c r="R17" t="s">
        <v>23</v>
      </c>
      <c r="T17" t="s">
        <v>44</v>
      </c>
      <c r="U17" t="s">
        <v>35</v>
      </c>
      <c r="V17" t="s">
        <v>34</v>
      </c>
      <c r="X17" t="s">
        <v>25</v>
      </c>
    </row>
    <row r="18" spans="1:24" x14ac:dyDescent="0.4">
      <c r="A18">
        <f>MATCH(G18,List,0)</f>
        <v>67</v>
      </c>
      <c r="B18" t="s">
        <v>206</v>
      </c>
      <c r="C18" t="s">
        <v>37</v>
      </c>
      <c r="D18" t="s">
        <v>81</v>
      </c>
      <c r="E18" t="s">
        <v>175</v>
      </c>
      <c r="F18">
        <v>73.358999999999995</v>
      </c>
      <c r="G18" t="s">
        <v>207</v>
      </c>
      <c r="H18" t="s">
        <v>208</v>
      </c>
      <c r="J18" t="s">
        <v>22</v>
      </c>
      <c r="K18" t="s">
        <v>43</v>
      </c>
      <c r="L18">
        <v>24</v>
      </c>
      <c r="M18" s="1">
        <v>44807</v>
      </c>
      <c r="N18" s="2">
        <v>44807</v>
      </c>
      <c r="P18" t="s">
        <v>26</v>
      </c>
      <c r="R18" t="s">
        <v>23</v>
      </c>
      <c r="T18" t="s">
        <v>44</v>
      </c>
      <c r="U18" t="s">
        <v>35</v>
      </c>
      <c r="V18" t="s">
        <v>34</v>
      </c>
      <c r="X18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Summary</vt:lpstr>
      <vt:lpstr>Neil</vt:lpstr>
      <vt:lpstr>Martin</vt:lpstr>
      <vt:lpstr>Christine</vt:lpstr>
      <vt:lpstr>ChristineList</vt:lpstr>
      <vt:lpstr>List</vt:lpstr>
      <vt:lpstr>MartinList</vt:lpstr>
      <vt:lpstr>MGrid</vt:lpstr>
      <vt:lpstr>NeilList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Study</dc:creator>
  <cp:lastModifiedBy>Study</cp:lastModifiedBy>
  <dcterms:created xsi:type="dcterms:W3CDTF">2022-09-13T21:23:20Z</dcterms:created>
  <dcterms:modified xsi:type="dcterms:W3CDTF">2022-09-15T10:09:10Z</dcterms:modified>
</cp:coreProperties>
</file>